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updateLinks="never" defaultThemeVersion="166925"/>
  <mc:AlternateContent xmlns:mc="http://schemas.openxmlformats.org/markup-compatibility/2006">
    <mc:Choice Requires="x15">
      <x15ac:absPath xmlns:x15ac="http://schemas.microsoft.com/office/spreadsheetml/2010/11/ac" url="https://rigov.sharepoint.com/sites/EOHHS – Pulse/Shared Documents/1.3 Medicaid/MEDICAID_TIER 1/Transportation Transition/"/>
    </mc:Choice>
  </mc:AlternateContent>
  <xr:revisionPtr revIDLastSave="0" documentId="10_ncr:100000_{9B598E19-BC38-4244-BE45-2C6D25A15F3D}" xr6:coauthVersionLast="31" xr6:coauthVersionMax="43" xr10:uidLastSave="{00000000-0000-0000-0000-000000000000}"/>
  <bookViews>
    <workbookView xWindow="1395" yWindow="0" windowWidth="19200" windowHeight="6525" activeTab="4" xr2:uid="{D9107F7A-AB06-402E-A920-D009FEA26DDC}"/>
  </bookViews>
  <sheets>
    <sheet name="Project Status Update" sheetId="12" r:id="rId1"/>
    <sheet name="Additional PM Notes" sheetId="14" r:id="rId2"/>
    <sheet name="Action Items" sheetId="4" r:id="rId3"/>
    <sheet name="Risks &amp; Issues" sheetId="5" r:id="rId4"/>
    <sheet name="Questions &amp; Decisions" sheetId="6" r:id="rId5"/>
    <sheet name="Project Metrics" sheetId="15" state="hidden" r:id="rId6"/>
    <sheet name="Data Validation" sheetId="13" state="hidden" r:id="rId7"/>
  </sheets>
  <externalReferences>
    <externalReference r:id="rId8"/>
  </externalReferences>
  <definedNames>
    <definedName name="_xlnm.Print_Area" localSheetId="2">'Action Items'!$A$1:$L$130</definedName>
    <definedName name="_xlnm.Print_Titles" localSheetId="2">'Action Items'!$1:$1</definedName>
    <definedName name="_xlnm.Print_Titles" localSheetId="0">'Project Status Update'!$1:$3</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19" i="12" l="1"/>
  <c r="AE19" i="12"/>
  <c r="M19" i="12"/>
  <c r="I16" i="12"/>
  <c r="BE29" i="12"/>
  <c r="AW29" i="12"/>
  <c r="BI29" i="12"/>
  <c r="BE28" i="12"/>
  <c r="AW28" i="12"/>
  <c r="BI28" i="12"/>
  <c r="BE27" i="12"/>
  <c r="AW27" i="12"/>
  <c r="BI27" i="12"/>
  <c r="BE26" i="12"/>
  <c r="AW26" i="12"/>
  <c r="BI26" i="12"/>
  <c r="AW25" i="12"/>
  <c r="AW24" i="12"/>
  <c r="AW23" i="12"/>
  <c r="AW22" i="12"/>
  <c r="BE25" i="12"/>
  <c r="BI25" i="12"/>
  <c r="BE24" i="12"/>
  <c r="BI24" i="12"/>
  <c r="BE23" i="12"/>
  <c r="BI23" i="12"/>
  <c r="BE22" i="12"/>
  <c r="BI22" i="12"/>
  <c r="AD13" i="12"/>
  <c r="I13" i="12"/>
  <c r="J6" i="13"/>
  <c r="G19" i="12"/>
  <c r="S19" i="12"/>
  <c r="Y19" i="12"/>
  <c r="AK19" i="12"/>
  <c r="AQ19" i="12"/>
  <c r="BC19" i="12"/>
  <c r="I6" i="13"/>
  <c r="Y16" i="12"/>
  <c r="BB2" i="12"/>
  <c r="BE13" i="12"/>
  <c r="BE16" i="12"/>
  <c r="AW16" i="12"/>
  <c r="AO16" i="12"/>
  <c r="AG16" i="12"/>
  <c r="Q16" i="12"/>
  <c r="A16" i="12"/>
  <c r="I3" i="13"/>
  <c r="A19" i="12"/>
  <c r="I12" i="13"/>
  <c r="J8" i="13"/>
  <c r="I8" i="13"/>
  <c r="I7" i="13"/>
  <c r="J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Gering, Catherine (OHHS)</author>
  </authors>
  <commentList>
    <comment ref="I6" authorId="0" shapeId="0" xr:uid="{68CD3610-BA5A-4AE8-BD65-9EFB355B93C0}">
      <text>
        <r>
          <rPr>
            <sz val="9"/>
            <color indexed="81"/>
            <rFont val="Tahoma"/>
            <family val="2"/>
          </rPr>
          <t xml:space="preserve">If On Track, What are the most critical action items coming up?  If Off Track, what are the the most critical action items to get back on track?  If At Risk, what action items must be completed?
</t>
        </r>
      </text>
    </comment>
    <comment ref="I7" authorId="0" shapeId="0" xr:uid="{A2115E2E-E575-47D9-AE81-D6EE1D6165E6}">
      <text>
        <r>
          <rPr>
            <sz val="9"/>
            <color indexed="81"/>
            <rFont val="Tahoma"/>
            <family val="2"/>
          </rPr>
          <t>Is the project on schedule to hit its targets?  If the  goal of the "project" is to reach an outcome goal, are the metrics on track?  If the project has a defined end point, have action items been completed in a timely manner?</t>
        </r>
      </text>
    </comment>
    <comment ref="I8" authorId="0" shapeId="0" xr:uid="{1902FF20-B8C9-4598-807F-6B26246073D4}">
      <text>
        <r>
          <rPr>
            <sz val="9"/>
            <color indexed="81"/>
            <rFont val="Tahoma"/>
            <family val="2"/>
          </rPr>
          <t>What problems to achieving the project end or metrics may be encountered?  What should the project lead focus on mitigating and how should it be done?</t>
        </r>
      </text>
    </comment>
    <comment ref="I9" authorId="0" shapeId="0" xr:uid="{83508C0C-D815-4CCB-AA43-BDA3666B5542}">
      <text>
        <r>
          <rPr>
            <sz val="9"/>
            <color indexed="81"/>
            <rFont val="Tahoma"/>
            <family val="2"/>
          </rPr>
          <t>What challenges is the project currently facing? How should they be overcome?</t>
        </r>
      </text>
    </comment>
    <comment ref="I10" authorId="0" shapeId="0" xr:uid="{CB65FF64-AFFA-43E8-905B-8BC93467C3BE}">
      <text>
        <r>
          <rPr>
            <sz val="9"/>
            <color indexed="81"/>
            <rFont val="Tahoma"/>
            <family val="2"/>
          </rPr>
          <t>What else should the project lead know about progress?</t>
        </r>
      </text>
    </comment>
    <comment ref="A11" authorId="0" shapeId="0" xr:uid="{55EBD668-0FDD-4C15-A96F-4ECA601D6D19}">
      <text>
        <r>
          <rPr>
            <sz val="9"/>
            <color indexed="81"/>
            <rFont val="Tahoma"/>
            <family val="2"/>
          </rPr>
          <t>If the project manager is using the action item tab, this graph will automatically update to show actual project progress vs. anticipated project progress.</t>
        </r>
      </text>
    </comment>
    <comment ref="A14" authorId="0" shapeId="0" xr:uid="{D1AEB557-658C-4ABF-BD7C-1402CA99A676}">
      <text>
        <r>
          <rPr>
            <sz val="9"/>
            <color indexed="81"/>
            <rFont val="Tahoma"/>
            <family val="2"/>
          </rPr>
          <t>If the project manager is using the "Risks &amp; Issues" tab, this will automatically update to show resolved and unresolved risks</t>
        </r>
      </text>
    </comment>
    <comment ref="Q14" authorId="0" shapeId="0" xr:uid="{151CA3FC-A414-40C5-81FD-693811D03B8B}">
      <text>
        <r>
          <rPr>
            <sz val="9"/>
            <color indexed="81"/>
            <rFont val="Tahoma"/>
            <family val="2"/>
          </rPr>
          <t>If the project manager is using the "Risks &amp; Issues" tab, this will automatically update to show resolved and unresolved issues</t>
        </r>
      </text>
    </comment>
    <comment ref="AG14" authorId="0" shapeId="0" xr:uid="{C9564AC3-0B93-4B6A-90F3-47E4F9DC16A6}">
      <text>
        <r>
          <rPr>
            <sz val="9"/>
            <color indexed="81"/>
            <rFont val="Tahoma"/>
            <family val="2"/>
          </rPr>
          <t>If the project manager is using the "Questions &amp; Decisions" tab, this will automatically update to show resolved and unresolved questions</t>
        </r>
      </text>
    </comment>
    <comment ref="AW14" authorId="0" shapeId="0" xr:uid="{D90C3EF3-F910-495E-8E22-690CC617C69C}">
      <text>
        <r>
          <rPr>
            <sz val="9"/>
            <color indexed="81"/>
            <rFont val="Tahoma"/>
            <family val="2"/>
          </rPr>
          <t>If the project manager is using the "Questions &amp; Decisions" tab, this will automatically update to show resolved and unresolved decisions</t>
        </r>
      </text>
    </comment>
    <comment ref="C20" authorId="0" shapeId="0" xr:uid="{D1AD0A3A-CE28-4A83-91D3-6C08C70B116F}">
      <text>
        <r>
          <rPr>
            <sz val="9"/>
            <color indexed="81"/>
            <rFont val="Tahoma"/>
            <family val="2"/>
          </rPr>
          <t>This part of the project charter should be used to highlight the work that needs to be performed by the  team.  For example, it could be gathering data and preparing an analysis, developing and evaluation strategy, submitting a budget article.  What written work or other concrete deliverable  will the project accomplish?</t>
        </r>
      </text>
    </comment>
    <comment ref="AT20" authorId="0" shapeId="0" xr:uid="{A711BB24-9CD2-4A89-A0E7-7342E760E798}">
      <text>
        <r>
          <rPr>
            <sz val="9"/>
            <color indexed="81"/>
            <rFont val="Tahoma"/>
            <family val="2"/>
          </rPr>
          <t>Objective or Deliverable</t>
        </r>
      </text>
    </comment>
    <comment ref="AW20" authorId="0" shapeId="0" xr:uid="{A3D0859A-A9E3-42E3-A4B7-1AE2934DA8A1}">
      <text>
        <r>
          <rPr>
            <sz val="9"/>
            <color indexed="81"/>
            <rFont val="Tahoma"/>
            <family val="2"/>
          </rPr>
          <t>If you are using the "Action Items" tab, include the corresponding objective or deliverable # in each action item, and this section will automatically update.</t>
        </r>
      </text>
    </comment>
    <comment ref="A30" authorId="0" shapeId="0" xr:uid="{979707A6-82B1-47E2-93DE-D4B91C9CFF61}">
      <text>
        <r>
          <rPr>
            <sz val="9"/>
            <color indexed="81"/>
            <rFont val="Tahoma"/>
            <family val="2"/>
          </rPr>
          <t xml:space="preserve">For each person on the project, why are they on the project?  What contribution are they expected to make? </t>
        </r>
      </text>
    </comment>
    <comment ref="BA30" authorId="0" shapeId="0" xr:uid="{3E48AD5D-6413-4BD0-BA7F-19F0045BDEFD}">
      <text>
        <r>
          <rPr>
            <sz val="9"/>
            <color indexed="81"/>
            <rFont val="Tahoma"/>
            <family val="2"/>
          </rPr>
          <t>Who is empowered to make decisions for the project?  Who has the power to say yes?</t>
        </r>
      </text>
    </comment>
    <comment ref="A39" authorId="0" shapeId="0" xr:uid="{A55F4867-EB45-453F-91E7-6CB298FE6DD0}">
      <text>
        <r>
          <rPr>
            <sz val="9"/>
            <color indexed="81"/>
            <rFont val="Tahoma"/>
            <family val="2"/>
          </rPr>
          <t>What is the project trying to achieve?  When this goal is achieved, the project will be closed (e.g. Launch website, reduce backlog to 10% of total applications, win $1m in grant funding)</t>
        </r>
      </text>
    </comment>
    <comment ref="A41" authorId="0" shapeId="0" xr:uid="{CDE87A9C-1619-4F8D-88C1-52C293047442}">
      <text>
        <r>
          <rPr>
            <sz val="9"/>
            <color indexed="81"/>
            <rFont val="Tahoma"/>
            <family val="2"/>
          </rPr>
          <t>Why is this project worth undertaking?  What opportunity does the group have to seize?</t>
        </r>
      </text>
    </comment>
    <comment ref="A43" authorId="0" shapeId="0" xr:uid="{F3FCB1B6-EC74-4359-B205-5913320D4545}">
      <text>
        <r>
          <rPr>
            <sz val="9"/>
            <color indexed="81"/>
            <rFont val="Tahoma"/>
            <family val="2"/>
          </rPr>
          <t>What does the group see as likely challenges that should be mitigated from the beginning of the project?</t>
        </r>
      </text>
    </comment>
    <comment ref="AG43" authorId="0" shapeId="0" xr:uid="{FB429707-F823-4F72-9263-BD3C0F4C1324}">
      <text>
        <r>
          <rPr>
            <sz val="9"/>
            <color indexed="81"/>
            <rFont val="Tahoma"/>
            <family val="2"/>
          </rPr>
          <t>What metrics will the project collect to know if it is being successful?  At least some should be collected weekly to know that short term actions are having intended effects.</t>
        </r>
      </text>
    </comment>
  </commentList>
</comments>
</file>

<file path=xl/sharedStrings.xml><?xml version="1.0" encoding="utf-8"?>
<sst xmlns="http://schemas.openxmlformats.org/spreadsheetml/2006/main" count="898" uniqueCount="375">
  <si>
    <t>Transportation Transition</t>
  </si>
  <si>
    <t>Project Manager:</t>
  </si>
  <si>
    <t>Matt Kiehnle</t>
  </si>
  <si>
    <t>Today's Date:</t>
  </si>
  <si>
    <t>Project Status Update</t>
  </si>
  <si>
    <t>Overall Project Status:</t>
  </si>
  <si>
    <t>At Risk</t>
  </si>
  <si>
    <t>Category</t>
  </si>
  <si>
    <t>Status</t>
  </si>
  <si>
    <t>Project Manager's Notes</t>
  </si>
  <si>
    <t>Action Items</t>
  </si>
  <si>
    <t>1. MTM to provide finalized updated implementation reporting 1/25 at 3PM
2. Monitoring of MTM actions towards CAP
3. Decision points around MTM progress/performance as necessary.</t>
  </si>
  <si>
    <t>Schedule</t>
  </si>
  <si>
    <t>Risks</t>
  </si>
  <si>
    <t>Template of perferred reporting sent to MTM, waiting for response from Paul on Friday.  Current reporting is useable if necessary but not the clearest to be able to easily see correlation between provider, driver, vehichle credentialing
MTM needs to provide continued updates of remaining credentialing efforts for Phase 2 of the credentialing processes that is due by 2/1.  This needs to be reported in a clear and consistent manner that meets EOHHS needs to evaluate status</t>
  </si>
  <si>
    <t>Issues</t>
  </si>
  <si>
    <t>On Track</t>
  </si>
  <si>
    <t>Misc.</t>
  </si>
  <si>
    <t>Anticipated vs. Actual Rate of Completion as of Today (Overall % and Task Count)</t>
  </si>
  <si>
    <t>Start Date:</t>
  </si>
  <si>
    <t>Goal Completion Date:</t>
  </si>
  <si>
    <t># Days until Goal Completion Date:</t>
  </si>
  <si>
    <t>Questions</t>
  </si>
  <si>
    <t>Decisions</t>
  </si>
  <si>
    <t>Unresolved</t>
  </si>
  <si>
    <t>Resolved</t>
  </si>
  <si>
    <t>Total</t>
  </si>
  <si>
    <t>Complete</t>
  </si>
  <si>
    <t>Critical</t>
  </si>
  <si>
    <t>In Progress</t>
  </si>
  <si>
    <t>Overdue</t>
  </si>
  <si>
    <t>With Vendor</t>
  </si>
  <si>
    <t>Blocked</t>
  </si>
  <si>
    <t>Incomplete</t>
  </si>
  <si>
    <t>Not Yet Due</t>
  </si>
  <si>
    <t>Unknown</t>
  </si>
  <si>
    <t>#</t>
  </si>
  <si>
    <t>Objectives &amp; Deliverables</t>
  </si>
  <si>
    <t>O / D</t>
  </si>
  <si>
    <t># Related Tasks</t>
  </si>
  <si>
    <t>Tasks Complete</t>
  </si>
  <si>
    <t>%</t>
  </si>
  <si>
    <t>Systems implementation and data transfers (LogistiCare, MTM and EOHHS)</t>
  </si>
  <si>
    <t>D</t>
  </si>
  <si>
    <t>Transportation network adequacy and access</t>
  </si>
  <si>
    <t>O</t>
  </si>
  <si>
    <t>Policies and Procedures, Requirements, Compliance and Reporting</t>
  </si>
  <si>
    <t>Stakeholder Engagement/Communications</t>
  </si>
  <si>
    <t>Broker requirements</t>
  </si>
  <si>
    <t>Operations</t>
  </si>
  <si>
    <t>EOHHS Financial</t>
  </si>
  <si>
    <t>Regulations and Policy</t>
  </si>
  <si>
    <t>Role</t>
  </si>
  <si>
    <t>Project Member Name</t>
  </si>
  <si>
    <t>Agency</t>
  </si>
  <si>
    <t>Decision Rights</t>
  </si>
  <si>
    <t>EOHHS Deputy Director</t>
  </si>
  <si>
    <t>January Angeles</t>
  </si>
  <si>
    <t>EOHHS</t>
  </si>
  <si>
    <t>Approval Required</t>
  </si>
  <si>
    <t>Project Lead</t>
  </si>
  <si>
    <t>Kristin Sousa</t>
  </si>
  <si>
    <t>Stakeholder Engagement/Systems</t>
  </si>
  <si>
    <t>Marlanea Peabody</t>
  </si>
  <si>
    <t>Consulted</t>
  </si>
  <si>
    <t>Project Manager</t>
  </si>
  <si>
    <t>Maria Narishkin</t>
  </si>
  <si>
    <t>Transportation Team Lead</t>
  </si>
  <si>
    <t>Jason Lyon</t>
  </si>
  <si>
    <t>Transportation Team Manager</t>
  </si>
  <si>
    <t>Mario Olivieri</t>
  </si>
  <si>
    <t xml:space="preserve">Stakeholder Engagement </t>
  </si>
  <si>
    <t>Brenna McCabe and Diana Beaton</t>
  </si>
  <si>
    <t>Policy and Compliance</t>
  </si>
  <si>
    <t>Meghan Ruane and Ave Houston</t>
  </si>
  <si>
    <t>Impact Goal:</t>
  </si>
  <si>
    <t>Implementation of new vendor contract including readiness and operations for the Medicaid non-emergency Medical Transportation program, the Elderly Transportation Program and transportation for TANF recipients</t>
  </si>
  <si>
    <t>Opportunity Statement:</t>
  </si>
  <si>
    <t>Anticipated Risks &amp; Obstacles</t>
  </si>
  <si>
    <t>Key Performance Indicators</t>
  </si>
  <si>
    <t>LGTC not cooperating with transition -LGTC shared documents and transitioned toll free number</t>
  </si>
  <si>
    <t>Please use this space to report qualitiative updates.</t>
  </si>
  <si>
    <t>Progress:</t>
  </si>
  <si>
    <t>New Issues or Stalled Action Items:</t>
  </si>
  <si>
    <t>Cross-Agency Impact:</t>
  </si>
  <si>
    <t>[Test text]</t>
  </si>
  <si>
    <t>Escalations Suggested:</t>
  </si>
  <si>
    <t>Action Item</t>
  </si>
  <si>
    <t>Reason</t>
  </si>
  <si>
    <t>Del</t>
  </si>
  <si>
    <t>Accountable</t>
  </si>
  <si>
    <t>Support</t>
  </si>
  <si>
    <t>Origin</t>
  </si>
  <si>
    <t>Created</t>
  </si>
  <si>
    <t>Start</t>
  </si>
  <si>
    <t>Due</t>
  </si>
  <si>
    <t>Done</t>
  </si>
  <si>
    <t>Notes</t>
  </si>
  <si>
    <t>Send Medicaid Production File</t>
  </si>
  <si>
    <t>Eligibility</t>
  </si>
  <si>
    <t>Marlanea</t>
  </si>
  <si>
    <t>Steve
DXC</t>
  </si>
  <si>
    <t>Send TANF Production File</t>
  </si>
  <si>
    <t>Test enrollment file transfer for Medicaid Eligibility (834)</t>
  </si>
  <si>
    <t>Test enrollment file transfer for TANF Eligibility</t>
  </si>
  <si>
    <t>Steve
DXC - Steve Fugate</t>
  </si>
  <si>
    <t>Review P&amp;P for retroactive eligibility claims processing</t>
  </si>
  <si>
    <t>Steve
Bridges</t>
  </si>
  <si>
    <t>Update TANF eligibility files to include dependent information</t>
  </si>
  <si>
    <t>Steve
Bridges/ Deloite</t>
  </si>
  <si>
    <t>MTM to sent provider files to DXC</t>
  </si>
  <si>
    <t>Test and verify broker's ability for 837 Encounter data submission</t>
  </si>
  <si>
    <t>Send test Change file</t>
  </si>
  <si>
    <t>Set up weekly meeting with EOHHS and LGTC</t>
  </si>
  <si>
    <t>Jason</t>
  </si>
  <si>
    <t>Mario</t>
  </si>
  <si>
    <t>Review MTM's TP Claims processing function</t>
  </si>
  <si>
    <t>Steve</t>
  </si>
  <si>
    <t xml:space="preserve">Decide on MTM's request for post trip verification to be done through EOHHS and Medicaid medical claims </t>
  </si>
  <si>
    <t>Post trip verification</t>
  </si>
  <si>
    <t>January
Kristin</t>
  </si>
  <si>
    <t>Ops Meeting</t>
  </si>
  <si>
    <t>Approve TP contract template</t>
  </si>
  <si>
    <t>Monitor number and types of TP contracts executed</t>
  </si>
  <si>
    <t>Network adequacy</t>
  </si>
  <si>
    <t>Mario
Ave</t>
  </si>
  <si>
    <t>Monitor and ensure TP supply adequacy</t>
  </si>
  <si>
    <t>Monitor and review GEO access map form MTM</t>
  </si>
  <si>
    <t>Provide current usage member data from LGTC to MTM</t>
  </si>
  <si>
    <t>TP Network</t>
  </si>
  <si>
    <t>Provide encounter Data to MTM</t>
  </si>
  <si>
    <t>MTM to use for provider recruitment effort</t>
  </si>
  <si>
    <t>ADA Eligibility RIPTA database sharing</t>
  </si>
  <si>
    <t>Eligibility Verification</t>
  </si>
  <si>
    <t>Get list of all medical providers from DXC</t>
  </si>
  <si>
    <t>To provide data to MTM</t>
  </si>
  <si>
    <t>Steve
DXC
Jason</t>
  </si>
  <si>
    <t>Approve continuity of care for mode of transportation plan</t>
  </si>
  <si>
    <t>Chart TP supply in comparison with LGTC</t>
  </si>
  <si>
    <t>Mark</t>
  </si>
  <si>
    <t>Review MTM's list of providers from which they acquired standing order information</t>
  </si>
  <si>
    <t>Standing orders</t>
  </si>
  <si>
    <t>Review determination on dialysis center transportation modes review by MTM</t>
  </si>
  <si>
    <t>Dialysis transport</t>
  </si>
  <si>
    <t xml:space="preserve">Rose and Patrick to meet to discuss proactive communication on MTM vendor change </t>
  </si>
  <si>
    <t>Access Awareness</t>
  </si>
  <si>
    <t>Patrick T</t>
  </si>
  <si>
    <t>Rose Jones</t>
  </si>
  <si>
    <t>Create report of credentialing plane for MTM to share with LVW on 12/21/18</t>
  </si>
  <si>
    <t>Matt K</t>
  </si>
  <si>
    <t>Staffing P&amp;P Review</t>
  </si>
  <si>
    <t>Contract Compliance</t>
  </si>
  <si>
    <t>Ave
Mario</t>
  </si>
  <si>
    <t>Review and approve RI Operating Procedure Manual</t>
  </si>
  <si>
    <t>Meghan
Jason</t>
  </si>
  <si>
    <t>Review FWA policy</t>
  </si>
  <si>
    <t>Tom Bouchard</t>
  </si>
  <si>
    <t>Review forms for Pre-trip verification</t>
  </si>
  <si>
    <t>Review forms for post-trip verification</t>
  </si>
  <si>
    <t>Meghan</t>
  </si>
  <si>
    <t>Review and approve P&amp;P for TP monitoring, corrective action, termination…</t>
  </si>
  <si>
    <t>Review and approve P&amp;P for TP credentialing including background checks, review of CMS's List of Excluded Individuals and the System for Award Management</t>
  </si>
  <si>
    <t>Review and approve staff training curriculum</t>
  </si>
  <si>
    <t>Review and approve Complaint resolution policy</t>
  </si>
  <si>
    <t>Review and approve TP manual</t>
  </si>
  <si>
    <t>Review TP permits, licenses, insurance</t>
  </si>
  <si>
    <t>Review and approve P&amp;P for TP vehicle compliance including PUC license, ADA compliance and vehicle inspection process and forms</t>
  </si>
  <si>
    <t>Review and approve Quality Assurance Policy</t>
  </si>
  <si>
    <t>Verify CCRs' multilingual capacity</t>
  </si>
  <si>
    <t>Ensure compliance on AVL Capacity for vehicles (Written Attestation)</t>
  </si>
  <si>
    <t>Review proposed report templates and ensure they meet contract requirements</t>
  </si>
  <si>
    <t>Mario
Meghan</t>
  </si>
  <si>
    <t>Review and approve broker marketing materials</t>
  </si>
  <si>
    <t>Marketing material review</t>
  </si>
  <si>
    <t>Brenna</t>
  </si>
  <si>
    <t>Diana</t>
  </si>
  <si>
    <t>Review and approve written material</t>
  </si>
  <si>
    <t>Review TANF Rules</t>
  </si>
  <si>
    <t>Review/approve bus letter</t>
  </si>
  <si>
    <t>Ave</t>
  </si>
  <si>
    <t>Review/approve Audit recoupment letter</t>
  </si>
  <si>
    <t>Review/approve disaster recovery plan</t>
  </si>
  <si>
    <t>Review/approve GMR Trip log</t>
  </si>
  <si>
    <t>Review/approve incident/accident report form</t>
  </si>
  <si>
    <t>Review/approve LON Ambulance</t>
  </si>
  <si>
    <t>Review/approve LON Standard</t>
  </si>
  <si>
    <t>Review/approve MTM Currency Welcome Letter no public transit GMR Letter</t>
  </si>
  <si>
    <t>Review/approve MTM Incoming call guide</t>
  </si>
  <si>
    <t>Review/approve MTM Provider Audit</t>
  </si>
  <si>
    <t>Review/approve TP Helpdesk</t>
  </si>
  <si>
    <t>Review/approve Generic RFI</t>
  </si>
  <si>
    <t>Send approved postcard to Medicaid, ETP and TANF members</t>
  </si>
  <si>
    <t>Stakeholder engagement</t>
  </si>
  <si>
    <t>Diana
Jason
Meghan
Ave</t>
  </si>
  <si>
    <t>Dialysis Meeting</t>
  </si>
  <si>
    <t>MTM Meet &amp; Greet</t>
  </si>
  <si>
    <t>Consumer Advisory Committee Meeting</t>
  </si>
  <si>
    <t>Transition Update</t>
  </si>
  <si>
    <t>Marlanea, January, Lissa, Diana</t>
  </si>
  <si>
    <t>Long Term Care Coordinating Council (LTCCC) Meeting</t>
  </si>
  <si>
    <t>Marlanea,  Mario, Mike</t>
  </si>
  <si>
    <t>Substance Use and Leadership Council Meeting</t>
  </si>
  <si>
    <t>MTM Meet-and-Greet/Overview</t>
  </si>
  <si>
    <t>Marlanea, Jason, Mike, Kristin</t>
  </si>
  <si>
    <t>Assisted Living Providers Meeting</t>
  </si>
  <si>
    <t>Stakeholder/Advocate Meeting</t>
  </si>
  <si>
    <t>Transition update</t>
  </si>
  <si>
    <t>Internal email to EOHHS, BHDDH, DEA, DHS staff meeting</t>
  </si>
  <si>
    <t>Transition overview</t>
  </si>
  <si>
    <t>Federally recognized tribes Meeting</t>
  </si>
  <si>
    <t>Adult Day Meeting</t>
  </si>
  <si>
    <t>EOHHS Task Force Meeting</t>
  </si>
  <si>
    <t>Update, if asked</t>
  </si>
  <si>
    <t>Home Care Meeting</t>
  </si>
  <si>
    <t>DEA Providers Meeting</t>
  </si>
  <si>
    <t>Senior Centers Meeting</t>
  </si>
  <si>
    <t>Nursing Homes Meeting</t>
  </si>
  <si>
    <t>FQHCs Meeting</t>
  </si>
  <si>
    <t>Children’s Services Providers Meeting</t>
  </si>
  <si>
    <t>Hospitals/HARI Meeting</t>
  </si>
  <si>
    <t>Mike C.</t>
  </si>
  <si>
    <t>Brenna
Diana</t>
  </si>
  <si>
    <t>Long-Term Care Coordinating Council (LTCCC) Meeting</t>
  </si>
  <si>
    <t>Mario, Marlanea</t>
  </si>
  <si>
    <t>Managed Care Organizations &amp; Dental Meeting</t>
  </si>
  <si>
    <t>Update, as needed</t>
  </si>
  <si>
    <t>January and Kristin</t>
  </si>
  <si>
    <t>MTM Town Hall Meeting</t>
  </si>
  <si>
    <t>General Information (MTM)</t>
  </si>
  <si>
    <t xml:space="preserve">Meeting with All Other Providers (Waiver Group)/Personal Choice/Care Mgmt </t>
  </si>
  <si>
    <t>DXC Listservs Meeting</t>
  </si>
  <si>
    <t>SUMHLC Provider meeting</t>
  </si>
  <si>
    <t>Outreach</t>
  </si>
  <si>
    <t>VA Meeting</t>
  </si>
  <si>
    <t>Resident Service Coordinators meeting</t>
  </si>
  <si>
    <t>Draft and send targeted member letter to exiting users in Medicaid and ETP Programs</t>
  </si>
  <si>
    <t>Communication</t>
  </si>
  <si>
    <t>Diana
Meghan/Ave
Legal</t>
  </si>
  <si>
    <t>Create FAQ for List of outstanding provider questions around operational concerns.</t>
  </si>
  <si>
    <t>Receive Performance Bond</t>
  </si>
  <si>
    <t>Purchasing</t>
  </si>
  <si>
    <t>Receive Broker Professional Liability Insurance</t>
  </si>
  <si>
    <t>Receive Broker Workers' Compensation insurance</t>
  </si>
  <si>
    <t>Receive Broker automobile Liability</t>
  </si>
  <si>
    <t>11/28 Steve following up with Nicole to get an ETA, currently not prioritized with Bridges, January emailed Nicole to prioritize request</t>
  </si>
  <si>
    <t>Staffing Implementation Plan</t>
  </si>
  <si>
    <t>Mario to email Kim Rauch to get member and household members file by 12/4</t>
  </si>
  <si>
    <t>Identify office location</t>
  </si>
  <si>
    <t>Ensure the location complies with contract requirements</t>
  </si>
  <si>
    <t>Ensure broker is licensed in RI</t>
  </si>
  <si>
    <t>Ensure broker is registered as a state vendor</t>
  </si>
  <si>
    <t>Review and approve key management positions to be located in RI</t>
  </si>
  <si>
    <t>Ensure RI operation is fully staffed (written attestation)</t>
  </si>
  <si>
    <t>Ave
Meghan</t>
  </si>
  <si>
    <t>Receive Broker certification of truthfulness</t>
  </si>
  <si>
    <t>Receive Broker certification of Legality</t>
  </si>
  <si>
    <t>Receive Broker insurance endorsement</t>
  </si>
  <si>
    <t>Receive Broker Comprehensive Liability Insurance</t>
  </si>
  <si>
    <t>Receive Broker Property Damage Insurance</t>
  </si>
  <si>
    <t>Receive Broker Errors and Omissions insurance</t>
  </si>
  <si>
    <t>Ensure Broker's ability to maintain confidential information (written attestation)</t>
  </si>
  <si>
    <t>Broker's disclosure of ownership and control interest</t>
  </si>
  <si>
    <t>Broker's Ombudsman to be located in Rhode Island by end of 2019 Q1</t>
  </si>
  <si>
    <t>Staffing</t>
  </si>
  <si>
    <t>MTM to consider employing from RI Works, RI Unemployment, M/WBE (P&amp;P)</t>
  </si>
  <si>
    <t>Ensure Broker's ability to maintain records for 10 years (written attestation)</t>
  </si>
  <si>
    <t>Review and approve Implementation Plan</t>
  </si>
  <si>
    <t>Operations/transition</t>
  </si>
  <si>
    <t>EOHHS Meeting with RIPTA</t>
  </si>
  <si>
    <t>Bus Pass technology</t>
  </si>
  <si>
    <t xml:space="preserve">Review and approve MTM Website </t>
  </si>
  <si>
    <t>Transfer of toll-free number(s) from LGTC to MTM or acquire new numbers</t>
  </si>
  <si>
    <t>Review and approve Mobile Apps (written attestation)</t>
  </si>
  <si>
    <t>Ensure availability of Telephone Device for the Deaf (TDD)</t>
  </si>
  <si>
    <t>Ensure Automatic call distributor (ACD) is operational (written attestation) including call flow routing, call tracking and call extraction and reporting</t>
  </si>
  <si>
    <t>Verify that telephone backup system is operational (written attestation)</t>
  </si>
  <si>
    <t>EOHHS to provide contact information and ensure connection between MTM and MCOs for coordination of services with MCOs</t>
  </si>
  <si>
    <t>EOHHS to provide contact information and ensure connection between MTM and AEs for coordination of services with Coordination of services with AEs</t>
  </si>
  <si>
    <t>EOHHS to provide contact information and ensure connection between MTM and RIPTA for coordination of services with RIPTA's RIde Program</t>
  </si>
  <si>
    <t>RIPTA and MTM Meeting</t>
  </si>
  <si>
    <t>Bus Pass distribution</t>
  </si>
  <si>
    <t>EOHHS to provide contact information and ensure connection between MTM and high-utilizing providers for coordination of services with high-utilizing providers (Adult day, Dialysis, SUD, etc.)</t>
  </si>
  <si>
    <t xml:space="preserve">Review and approve proposed vehicle placard </t>
  </si>
  <si>
    <t>Review and approve proposed driver ID badges</t>
  </si>
  <si>
    <t>Finalize bus pass distribution process</t>
  </si>
  <si>
    <t>State participation in call overflow, RHO call center (provider outreach LON and Standing orders)</t>
  </si>
  <si>
    <t>Mark
Lani</t>
  </si>
  <si>
    <t>Address provider questions (Adult Day)</t>
  </si>
  <si>
    <t>Diana
Maria</t>
  </si>
  <si>
    <t>Approve LGTC phone recording for 1/1</t>
  </si>
  <si>
    <t>Respond to request for grace period for post-trip verification requirements</t>
  </si>
  <si>
    <t>Broker Requirements</t>
  </si>
  <si>
    <t>Kristin</t>
  </si>
  <si>
    <t>Ensure pathway for assessing liquidated damages to Broker</t>
  </si>
  <si>
    <t>Finance</t>
  </si>
  <si>
    <t>Kathy
Corsino</t>
  </si>
  <si>
    <t>Ensure pathway to send capitation payments for Medicaid members to MTM</t>
  </si>
  <si>
    <t>Ensure pathway to send payments for the ETP program</t>
  </si>
  <si>
    <t>Ensure pathway to send payments for TANF program</t>
  </si>
  <si>
    <t>Approve MTM financial reporting policy and templates</t>
  </si>
  <si>
    <t>Promulgation of Transportation Policy</t>
  </si>
  <si>
    <t>State Policy</t>
  </si>
  <si>
    <t>Tarah Provencal</t>
  </si>
  <si>
    <t>CMS Approval of Transportation SPA</t>
  </si>
  <si>
    <t>State Plan</t>
  </si>
  <si>
    <t>Melody Lawrence</t>
  </si>
  <si>
    <t>Update State Website to reflect MTM</t>
  </si>
  <si>
    <t>Maria</t>
  </si>
  <si>
    <t>Review updates to Opeational Policies from MTM</t>
  </si>
  <si>
    <t>Risk / Issue</t>
  </si>
  <si>
    <t>Date Created</t>
  </si>
  <si>
    <t>Date Due</t>
  </si>
  <si>
    <t>Description</t>
  </si>
  <si>
    <t>Mitigation Plan</t>
  </si>
  <si>
    <t>Primary Owner</t>
  </si>
  <si>
    <t>Risk</t>
  </si>
  <si>
    <t>11/9 Internal Meeting</t>
  </si>
  <si>
    <t>LGTC not providing member files</t>
  </si>
  <si>
    <t>Acquire information from encounter data and facilities, open medical necessity for 3 or 6 months</t>
  </si>
  <si>
    <t>Marlanea is lead in systems</t>
  </si>
  <si>
    <t>Transition of toll free number from LGTC</t>
  </si>
  <si>
    <t>MTM to acquire new toll free number</t>
  </si>
  <si>
    <t>RI NEMT TPs - pushing back on contracting with MTM - can result in inadequate TP network</t>
  </si>
  <si>
    <t>MTM suggests contracting with RIPTA
12/4 MTM/RI NEMT and EOHHS met and are followint up 12/5 re: possible MOU to satisfy both parties</t>
  </si>
  <si>
    <t>97 Executed contracts, potential RIPTA contract as well.</t>
  </si>
  <si>
    <t>Question / Decision</t>
  </si>
  <si>
    <t>Outcome</t>
  </si>
  <si>
    <t>Question</t>
  </si>
  <si>
    <t>11/8 MTM Meeting</t>
  </si>
  <si>
    <t>10% pre and post verification partnering with EOHHS - what is the timeline for post-trip verification - change the percentage</t>
  </si>
  <si>
    <t>90 post implementation review</t>
  </si>
  <si>
    <t>10% would take 4 full-time positions, can we decrease the percentage or give encounter data to MTM to use for trip verification</t>
  </si>
  <si>
    <t>Decision</t>
  </si>
  <si>
    <t>Decision on mailing the postcard as is or amending. Do we want to create a separate mailing?</t>
  </si>
  <si>
    <t>Create 2 separate mailings</t>
  </si>
  <si>
    <t>Metric #</t>
  </si>
  <si>
    <t>Metric</t>
  </si>
  <si>
    <t>Definition</t>
  </si>
  <si>
    <t>Data Source</t>
  </si>
  <si>
    <t>Person Responsible</t>
  </si>
  <si>
    <t>Target Value</t>
  </si>
  <si>
    <t>Target Goal</t>
  </si>
  <si>
    <t>Target Date</t>
  </si>
  <si>
    <t>Frequency</t>
  </si>
  <si>
    <t>10/14/2018</t>
  </si>
  <si>
    <t>10/21/2018</t>
  </si>
  <si>
    <t>10/28/2018</t>
  </si>
  <si>
    <t>11/4/2018</t>
  </si>
  <si>
    <t># of Overdue Applications in State Hands</t>
  </si>
  <si>
    <t># of applications pending after receipt from client that are workable by the State for more than 90 days</t>
  </si>
  <si>
    <t>RIB Tableau KPI</t>
  </si>
  <si>
    <t>XYZ</t>
  </si>
  <si>
    <t>Weekly</t>
  </si>
  <si>
    <t>AI Status</t>
  </si>
  <si>
    <t>QRID Status</t>
  </si>
  <si>
    <t>Anticipated vs. Actual Completed by Today's Date</t>
  </si>
  <si>
    <t>Jasper Frank</t>
  </si>
  <si>
    <t>Daily</t>
  </si>
  <si>
    <t>BHDDH</t>
  </si>
  <si>
    <t>Catherine Gering</t>
  </si>
  <si>
    <t>DCYF</t>
  </si>
  <si>
    <t>Off Track</t>
  </si>
  <si>
    <t>Monthly</t>
  </si>
  <si>
    <t>Deloitte</t>
  </si>
  <si>
    <t>N/A</t>
  </si>
  <si>
    <t>End Date:</t>
  </si>
  <si>
    <t>Other</t>
  </si>
  <si>
    <t>Quarterly</t>
  </si>
  <si>
    <t>DHS</t>
  </si>
  <si>
    <t>Anticipated</t>
  </si>
  <si>
    <t>Actual</t>
  </si>
  <si>
    <t>HSRI</t>
  </si>
  <si>
    <t>Medicaid</t>
  </si>
  <si>
    <t>RIDOH</t>
  </si>
  <si>
    <t>Total Tasks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</si>
</sst>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
    <numFmt numFmtId="165" formatCode="&quot;$&quot;#,##0"/>
    <numFmt numFmtId="166" formatCode="[$-409]d\-mmm\-yy;@"/>
    <numFmt numFmtId="167" formatCode="m/d/yy;@"/>
  </numFmts>
  <fonts count="39" x14ac:knownFonts="1">
    <font>
      <sz val="11"/>
      <color theme="1"/>
      <name val="Calibri"/>
      <family val="2"/>
      <scheme val="minor"/>
    </font>
    <font>
      <sz val="10"/>
      <color rgb="FF000000"/>
      <name val="Arial"/>
      <family val="2"/>
    </font>
    <font>
      <sz val="10"/>
      <color theme="1"/>
      <name val="Calibri"/>
      <family val="2"/>
      <scheme val="minor"/>
    </font>
    <font>
      <sz val="10"/>
      <color theme="0"/>
      <name val="Calibri"/>
      <family val="2"/>
      <scheme val="minor"/>
    </font>
    <font>
      <sz val="10"/>
      <color rgb="FF00B050"/>
      <name val="Calibri"/>
      <family val="2"/>
      <scheme val="minor"/>
    </font>
    <font>
      <sz val="10"/>
      <color rgb="FFFF0000"/>
      <name val="Calibri"/>
      <family val="2"/>
      <scheme val="minor"/>
    </font>
    <font>
      <sz val="8"/>
      <color theme="1"/>
      <name val="Calibri"/>
      <family val="2"/>
      <scheme val="minor"/>
    </font>
    <font>
      <sz val="9"/>
      <color theme="1"/>
      <name val="Calibri"/>
      <family val="2"/>
      <scheme val="minor"/>
    </font>
    <font>
      <b/>
      <sz val="9"/>
      <color theme="0"/>
      <name val="Calibri"/>
      <family val="2"/>
      <scheme val="minor"/>
    </font>
    <font>
      <sz val="9"/>
      <color theme="0"/>
      <name val="Calibri"/>
      <family val="2"/>
      <scheme val="minor"/>
    </font>
    <font>
      <b/>
      <sz val="9"/>
      <color theme="1"/>
      <name val="Calibri"/>
      <family val="2"/>
      <scheme val="minor"/>
    </font>
    <font>
      <sz val="9"/>
      <color rgb="FFFF0000"/>
      <name val="Calibri"/>
      <family val="2"/>
      <scheme val="minor"/>
    </font>
    <font>
      <b/>
      <sz val="9"/>
      <name val="Calibri"/>
      <family val="2"/>
      <scheme val="minor"/>
    </font>
    <font>
      <sz val="9"/>
      <name val="Calibri"/>
      <family val="2"/>
      <scheme val="minor"/>
    </font>
    <font>
      <sz val="8"/>
      <name val="Calibri"/>
      <family val="2"/>
      <scheme val="minor"/>
    </font>
    <font>
      <b/>
      <sz val="10"/>
      <color theme="1"/>
      <name val="Calibri"/>
      <family val="2"/>
      <scheme val="minor"/>
    </font>
    <font>
      <sz val="18"/>
      <color theme="1"/>
      <name val="Calibri"/>
      <family val="2"/>
      <scheme val="minor"/>
    </font>
    <font>
      <i/>
      <sz val="12"/>
      <name val="Calibri Light"/>
      <family val="2"/>
      <scheme val="major"/>
    </font>
    <font>
      <b/>
      <sz val="8"/>
      <name val="Calibri"/>
      <family val="2"/>
      <scheme val="minor"/>
    </font>
    <font>
      <b/>
      <sz val="10"/>
      <color rgb="FFFF0000"/>
      <name val="Calibri"/>
      <family val="2"/>
      <scheme val="minor"/>
    </font>
    <font>
      <b/>
      <sz val="10"/>
      <color theme="4"/>
      <name val="Calibri"/>
      <family val="2"/>
      <scheme val="minor"/>
    </font>
    <font>
      <b/>
      <sz val="10"/>
      <color rgb="FF7030A0"/>
      <name val="Calibri"/>
      <family val="2"/>
      <scheme val="minor"/>
    </font>
    <font>
      <sz val="10"/>
      <color theme="4"/>
      <name val="Calibri"/>
      <family val="2"/>
      <scheme val="minor"/>
    </font>
    <font>
      <b/>
      <sz val="9"/>
      <color theme="0" tint="-0.499984740745262"/>
      <name val="Calibri"/>
      <family val="2"/>
      <scheme val="minor"/>
    </font>
    <font>
      <sz val="10"/>
      <name val="Calibri"/>
      <family val="2"/>
      <scheme val="minor"/>
    </font>
    <font>
      <b/>
      <sz val="8"/>
      <color theme="1"/>
      <name val="Calibri"/>
      <family val="2"/>
      <scheme val="minor"/>
    </font>
    <font>
      <sz val="8"/>
      <color theme="0"/>
      <name val="Calibri"/>
      <family val="2"/>
      <scheme val="minor"/>
    </font>
    <font>
      <b/>
      <sz val="8"/>
      <color theme="0"/>
      <name val="Calibri"/>
      <family val="2"/>
      <scheme val="minor"/>
    </font>
    <font>
      <b/>
      <sz val="10"/>
      <color theme="7"/>
      <name val="Calibri"/>
      <family val="2"/>
      <scheme val="minor"/>
    </font>
    <font>
      <i/>
      <sz val="10"/>
      <color theme="1"/>
      <name val="Calibri"/>
      <family val="2"/>
      <scheme val="minor"/>
    </font>
    <font>
      <sz val="9"/>
      <color indexed="81"/>
      <name val="Tahoma"/>
      <family val="2"/>
    </font>
    <font>
      <sz val="11"/>
      <name val="Calibri"/>
      <family val="2"/>
      <scheme val="minor"/>
    </font>
    <font>
      <sz val="12"/>
      <name val="Calibri"/>
      <family val="2"/>
      <scheme val="minor"/>
    </font>
    <font>
      <b/>
      <sz val="16"/>
      <name val="Calibri"/>
      <family val="2"/>
      <scheme val="minor"/>
    </font>
    <font>
      <i/>
      <sz val="14"/>
      <name val="Calibri"/>
      <family val="2"/>
      <scheme val="minor"/>
    </font>
    <font>
      <b/>
      <sz val="10"/>
      <color theme="0"/>
      <name val="Calibri"/>
      <family val="2"/>
      <scheme val="minor"/>
    </font>
    <font>
      <sz val="10"/>
      <color theme="2" tint="-0.499984740745262"/>
      <name val="Calibri"/>
      <family val="2"/>
      <scheme val="minor"/>
    </font>
    <font>
      <sz val="10"/>
      <color rgb="FF7030A0"/>
      <name val="Calibri"/>
      <family val="2"/>
      <scheme val="minor"/>
    </font>
    <font>
      <i/>
      <sz val="10"/>
      <color rgb="FF00B050"/>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00B050"/>
        <bgColor indexed="64"/>
      </patternFill>
    </fill>
    <fill>
      <patternFill patternType="solid">
        <fgColor theme="1"/>
        <bgColor indexed="64"/>
      </patternFill>
    </fill>
    <fill>
      <patternFill patternType="solid">
        <fgColor theme="5"/>
        <bgColor indexed="64"/>
      </patternFill>
    </fill>
    <fill>
      <patternFill patternType="solid">
        <fgColor rgb="FF7030A0"/>
        <bgColor indexed="64"/>
      </patternFill>
    </fill>
    <fill>
      <patternFill patternType="solid">
        <fgColor theme="2" tint="-9.9978637043366805E-2"/>
        <bgColor indexed="64"/>
      </patternFill>
    </fill>
    <fill>
      <patternFill patternType="solid">
        <fgColor theme="4"/>
        <bgColor indexed="64"/>
      </patternFill>
    </fill>
    <fill>
      <patternFill patternType="solid">
        <fgColor theme="0"/>
        <bgColor indexed="64"/>
      </patternFill>
    </fill>
    <fill>
      <patternFill patternType="solid">
        <fgColor rgb="FFFF0000"/>
        <bgColor indexed="64"/>
      </patternFill>
    </fill>
    <fill>
      <patternFill patternType="solid">
        <fgColor theme="7"/>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theme="0"/>
      </left>
      <right style="thin">
        <color theme="0"/>
      </right>
      <top/>
      <bottom style="thin">
        <color indexed="64"/>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right style="thin">
        <color theme="0"/>
      </right>
      <top/>
      <bottom/>
      <diagonal/>
    </border>
    <border>
      <left/>
      <right style="thin">
        <color theme="0"/>
      </right>
      <top style="thin">
        <color indexed="64"/>
      </top>
      <bottom/>
      <diagonal/>
    </border>
    <border>
      <left style="thin">
        <color theme="0"/>
      </left>
      <right/>
      <top/>
      <bottom style="thin">
        <color indexed="64"/>
      </bottom>
      <diagonal/>
    </border>
    <border>
      <left/>
      <right style="thin">
        <color theme="0"/>
      </right>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indexed="64"/>
      </right>
      <top/>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theme="0"/>
      </left>
      <right/>
      <top style="thin">
        <color theme="0"/>
      </top>
      <bottom/>
      <diagonal/>
    </border>
    <border>
      <left style="thin">
        <color indexed="64"/>
      </left>
      <right style="thin">
        <color theme="0"/>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1"/>
      </left>
      <right style="thin">
        <color theme="1"/>
      </right>
      <top style="thin">
        <color theme="1"/>
      </top>
      <bottom/>
      <diagonal/>
    </border>
    <border>
      <left style="thin">
        <color indexed="64"/>
      </left>
      <right style="thin">
        <color indexed="64"/>
      </right>
      <top/>
      <bottom style="thin">
        <color theme="0"/>
      </bottom>
      <diagonal/>
    </border>
    <border>
      <left style="thin">
        <color theme="1"/>
      </left>
      <right style="thin">
        <color theme="1"/>
      </right>
      <top/>
      <bottom/>
      <diagonal/>
    </border>
    <border>
      <left style="thin">
        <color theme="1"/>
      </left>
      <right/>
      <top/>
      <bottom/>
      <diagonal/>
    </border>
    <border>
      <left/>
      <right style="thin">
        <color theme="1"/>
      </right>
      <top/>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top style="thin">
        <color theme="0"/>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top style="thin">
        <color indexed="64"/>
      </top>
      <bottom style="thin">
        <color theme="0"/>
      </bottom>
      <diagonal/>
    </border>
    <border>
      <left/>
      <right style="thin">
        <color indexed="64"/>
      </right>
      <top/>
      <bottom style="thin">
        <color theme="0"/>
      </bottom>
      <diagonal/>
    </border>
    <border>
      <left/>
      <right style="thin">
        <color indexed="64"/>
      </right>
      <top style="thin">
        <color indexed="64"/>
      </top>
      <bottom style="thin">
        <color indexed="64"/>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top style="thin">
        <color theme="2" tint="-9.9978637043366805E-2"/>
      </top>
      <bottom style="thin">
        <color indexed="64"/>
      </bottom>
      <diagonal/>
    </border>
    <border>
      <left/>
      <right/>
      <top style="thin">
        <color theme="2" tint="-9.9978637043366805E-2"/>
      </top>
      <bottom style="thin">
        <color indexed="64"/>
      </bottom>
      <diagonal/>
    </border>
    <border>
      <left/>
      <right style="thin">
        <color indexed="64"/>
      </right>
      <top style="thin">
        <color theme="2" tint="-9.9978637043366805E-2"/>
      </top>
      <bottom style="thin">
        <color indexed="64"/>
      </bottom>
      <diagonal/>
    </border>
  </borders>
  <cellStyleXfs count="2">
    <xf numFmtId="0" fontId="0" fillId="0" borderId="0"/>
    <xf numFmtId="0" fontId="1" fillId="0" borderId="0"/>
  </cellStyleXfs>
  <cellXfs count="326">
    <xf numFmtId="0" fontId="0" fillId="0" borderId="0" xfId="0"/>
    <xf numFmtId="0" fontId="7" fillId="0" borderId="0" xfId="0" applyFont="1"/>
    <xf numFmtId="0" fontId="10" fillId="0" borderId="0" xfId="0" applyFont="1" applyAlignment="1">
      <alignment vertical="center"/>
    </xf>
    <xf numFmtId="0" fontId="7" fillId="0" borderId="0" xfId="0" applyFont="1" applyAlignment="1">
      <alignment vertical="center"/>
    </xf>
    <xf numFmtId="0" fontId="10" fillId="0" borderId="0" xfId="0" applyFont="1"/>
    <xf numFmtId="0" fontId="8" fillId="0" borderId="0" xfId="0" applyFont="1" applyAlignment="1">
      <alignment vertical="center"/>
    </xf>
    <xf numFmtId="1" fontId="15" fillId="0" borderId="0" xfId="0" applyNumberFormat="1" applyFont="1"/>
    <xf numFmtId="1" fontId="2" fillId="0" borderId="0" xfId="0" applyNumberFormat="1" applyFont="1"/>
    <xf numFmtId="0" fontId="25" fillId="0" borderId="0" xfId="0" applyFont="1" applyAlignment="1">
      <alignment vertical="center"/>
    </xf>
    <xf numFmtId="0" fontId="2" fillId="0" borderId="0" xfId="0" applyFont="1" applyAlignment="1">
      <alignment vertical="center" wrapText="1"/>
    </xf>
    <xf numFmtId="0" fontId="9" fillId="0" borderId="25" xfId="0" applyFont="1" applyBorder="1" applyAlignment="1">
      <alignment horizontal="center" vertical="center" wrapText="1"/>
    </xf>
    <xf numFmtId="2" fontId="6"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164" fontId="2" fillId="0" borderId="13" xfId="0" applyNumberFormat="1"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3" fillId="0" borderId="13" xfId="0" applyFont="1" applyBorder="1" applyAlignment="1">
      <alignment horizontal="center" vertical="center" wrapText="1"/>
    </xf>
    <xf numFmtId="0" fontId="7" fillId="0" borderId="25" xfId="0" applyFont="1" applyBorder="1" applyAlignment="1">
      <alignment horizontal="center" vertical="center" wrapText="1"/>
    </xf>
    <xf numFmtId="164" fontId="7" fillId="0" borderId="25" xfId="0" applyNumberFormat="1" applyFont="1" applyBorder="1" applyAlignment="1">
      <alignment horizontal="center" vertical="center" wrapText="1"/>
    </xf>
    <xf numFmtId="0" fontId="7" fillId="0" borderId="25" xfId="0" applyFont="1" applyBorder="1" applyAlignment="1">
      <alignment horizontal="left" vertical="center" wrapText="1"/>
    </xf>
    <xf numFmtId="2" fontId="6" fillId="0" borderId="0" xfId="0" applyNumberFormat="1" applyFont="1" applyAlignment="1">
      <alignment horizontal="center"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6"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1" fontId="6" fillId="0" borderId="1" xfId="0" applyNumberFormat="1" applyFont="1" applyBorder="1" applyAlignment="1">
      <alignment horizontal="center"/>
    </xf>
    <xf numFmtId="1" fontId="6" fillId="0" borderId="0" xfId="0" applyNumberFormat="1" applyFont="1" applyAlignment="1">
      <alignment horizontal="center"/>
    </xf>
    <xf numFmtId="0" fontId="27" fillId="4" borderId="1" xfId="0" applyFont="1" applyFill="1" applyBorder="1" applyAlignment="1">
      <alignment horizontal="center" vertical="center"/>
    </xf>
    <xf numFmtId="0" fontId="27" fillId="3" borderId="1" xfId="0" applyFont="1" applyFill="1" applyBorder="1" applyAlignment="1">
      <alignment horizontal="center" vertical="center"/>
    </xf>
    <xf numFmtId="0" fontId="27" fillId="8" borderId="1" xfId="0" applyFont="1" applyFill="1" applyBorder="1" applyAlignment="1">
      <alignment horizontal="center" vertical="center"/>
    </xf>
    <xf numFmtId="0" fontId="27" fillId="2" borderId="1" xfId="0" applyFont="1" applyFill="1" applyBorder="1" applyAlignment="1">
      <alignment horizontal="center" vertical="center"/>
    </xf>
    <xf numFmtId="0" fontId="25" fillId="9" borderId="1" xfId="0" applyFont="1" applyFill="1" applyBorder="1" applyAlignment="1">
      <alignment horizontal="center" vertical="center"/>
    </xf>
    <xf numFmtId="0" fontId="27" fillId="11" borderId="1" xfId="0" applyFont="1" applyFill="1" applyBorder="1" applyAlignment="1">
      <alignment horizontal="center" vertical="center"/>
    </xf>
    <xf numFmtId="0" fontId="27" fillId="5" borderId="1" xfId="0" applyFont="1" applyFill="1" applyBorder="1" applyAlignment="1">
      <alignment horizontal="center" vertical="center"/>
    </xf>
    <xf numFmtId="0" fontId="27" fillId="10" borderId="1" xfId="0" applyFont="1" applyFill="1" applyBorder="1" applyAlignment="1">
      <alignment horizontal="center" vertical="center"/>
    </xf>
    <xf numFmtId="165" fontId="27" fillId="5" borderId="1" xfId="0" applyNumberFormat="1" applyFont="1" applyFill="1" applyBorder="1" applyAlignment="1">
      <alignment horizontal="center" vertical="center"/>
    </xf>
    <xf numFmtId="165" fontId="27" fillId="10" borderId="1" xfId="0" applyNumberFormat="1" applyFont="1" applyFill="1" applyBorder="1" applyAlignment="1">
      <alignment horizontal="center" vertical="center"/>
    </xf>
    <xf numFmtId="165" fontId="27" fillId="8" borderId="1" xfId="0" applyNumberFormat="1" applyFont="1" applyFill="1" applyBorder="1" applyAlignment="1">
      <alignment horizontal="center" vertical="center"/>
    </xf>
    <xf numFmtId="165" fontId="27" fillId="6" borderId="1" xfId="0" applyNumberFormat="1" applyFont="1" applyFill="1" applyBorder="1" applyAlignment="1">
      <alignment horizontal="center" vertical="center"/>
    </xf>
    <xf numFmtId="2" fontId="6" fillId="0" borderId="4" xfId="0" applyNumberFormat="1" applyFont="1" applyBorder="1" applyAlignment="1">
      <alignment horizontal="center" vertical="center" wrapText="1"/>
    </xf>
    <xf numFmtId="0" fontId="2" fillId="0" borderId="26" xfId="0" applyFont="1" applyBorder="1" applyAlignment="1">
      <alignment horizontal="center" vertical="center" wrapText="1"/>
    </xf>
    <xf numFmtId="164" fontId="2" fillId="0" borderId="26" xfId="0" applyNumberFormat="1" applyFont="1" applyBorder="1" applyAlignment="1">
      <alignment horizontal="center" vertical="center" wrapText="1"/>
    </xf>
    <xf numFmtId="0" fontId="2" fillId="0" borderId="26" xfId="0" applyFont="1" applyBorder="1" applyAlignment="1">
      <alignment horizontal="left" vertical="center" wrapText="1"/>
    </xf>
    <xf numFmtId="0" fontId="2" fillId="0" borderId="8" xfId="0" applyFont="1" applyBorder="1" applyAlignment="1">
      <alignment horizontal="left" vertical="center" wrapText="1"/>
    </xf>
    <xf numFmtId="2" fontId="6" fillId="0" borderId="28" xfId="0" applyNumberFormat="1" applyFont="1" applyBorder="1" applyAlignment="1">
      <alignment horizontal="center" vertical="center" wrapText="1"/>
    </xf>
    <xf numFmtId="0" fontId="7" fillId="0" borderId="29" xfId="0" applyFont="1" applyBorder="1" applyAlignment="1">
      <alignment horizontal="left" vertical="center" wrapText="1"/>
    </xf>
    <xf numFmtId="2" fontId="6" fillId="0" borderId="43" xfId="0" applyNumberFormat="1" applyFont="1" applyBorder="1" applyAlignment="1">
      <alignment horizontal="center" vertical="center" wrapText="1"/>
    </xf>
    <xf numFmtId="0" fontId="7" fillId="0" borderId="44" xfId="0" applyFont="1" applyBorder="1" applyAlignment="1">
      <alignment horizontal="center" vertical="center" wrapText="1"/>
    </xf>
    <xf numFmtId="164" fontId="7" fillId="0" borderId="44" xfId="0" applyNumberFormat="1" applyFont="1" applyBorder="1" applyAlignment="1">
      <alignment horizontal="center" vertical="center" wrapText="1"/>
    </xf>
    <xf numFmtId="0" fontId="7" fillId="0" borderId="44" xfId="0" applyFont="1" applyBorder="1" applyAlignment="1">
      <alignment horizontal="left" vertical="center" wrapText="1"/>
    </xf>
    <xf numFmtId="0" fontId="7" fillId="0" borderId="41" xfId="0" applyFont="1" applyBorder="1" applyAlignment="1">
      <alignment horizontal="left" vertical="center" wrapText="1"/>
    </xf>
    <xf numFmtId="2" fontId="6" fillId="0" borderId="48" xfId="0" applyNumberFormat="1" applyFont="1" applyBorder="1" applyAlignment="1">
      <alignment horizontal="center" vertical="center" wrapText="1"/>
    </xf>
    <xf numFmtId="0" fontId="2" fillId="0" borderId="48" xfId="0" applyFont="1" applyBorder="1" applyAlignment="1">
      <alignment horizontal="center" vertical="center" wrapText="1"/>
    </xf>
    <xf numFmtId="164" fontId="2" fillId="0" borderId="48" xfId="0" applyNumberFormat="1" applyFont="1" applyBorder="1" applyAlignment="1">
      <alignment horizontal="center" vertical="center" wrapText="1"/>
    </xf>
    <xf numFmtId="0" fontId="2" fillId="0" borderId="48" xfId="0" applyFont="1" applyBorder="1" applyAlignment="1">
      <alignment horizontal="left" vertical="center" wrapText="1"/>
    </xf>
    <xf numFmtId="2" fontId="6" fillId="0" borderId="33" xfId="0" applyNumberFormat="1" applyFont="1" applyBorder="1" applyAlignment="1">
      <alignment horizontal="center" vertical="center" wrapText="1"/>
    </xf>
    <xf numFmtId="0" fontId="3" fillId="0" borderId="32" xfId="0" applyFont="1" applyBorder="1" applyAlignment="1">
      <alignment horizontal="center" vertical="center" wrapText="1"/>
    </xf>
    <xf numFmtId="0" fontId="2" fillId="0" borderId="32" xfId="0"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2" fontId="6" fillId="0" borderId="45" xfId="0" applyNumberFormat="1" applyFont="1" applyBorder="1" applyAlignment="1">
      <alignment horizontal="center" vertical="center" wrapText="1"/>
    </xf>
    <xf numFmtId="0" fontId="2" fillId="0" borderId="46" xfId="0" applyFont="1" applyBorder="1" applyAlignment="1">
      <alignment horizontal="left" vertical="center" wrapText="1"/>
    </xf>
    <xf numFmtId="2" fontId="6" fillId="0" borderId="42" xfId="0" applyNumberFormat="1" applyFont="1" applyBorder="1" applyAlignment="1">
      <alignment horizontal="center" vertical="center" wrapText="1"/>
    </xf>
    <xf numFmtId="0" fontId="2" fillId="0" borderId="47" xfId="0" applyFont="1" applyBorder="1" applyAlignment="1">
      <alignment horizontal="center" vertical="center" wrapText="1"/>
    </xf>
    <xf numFmtId="164" fontId="2" fillId="0" borderId="47" xfId="0" applyNumberFormat="1" applyFont="1" applyBorder="1" applyAlignment="1">
      <alignment horizontal="center" vertical="center" wrapText="1"/>
    </xf>
    <xf numFmtId="0" fontId="2" fillId="0" borderId="47" xfId="0" applyFont="1" applyBorder="1" applyAlignment="1">
      <alignment horizontal="left" vertical="center" wrapText="1"/>
    </xf>
    <xf numFmtId="0" fontId="2" fillId="0" borderId="40" xfId="0" applyFont="1" applyBorder="1" applyAlignment="1">
      <alignment horizontal="left" vertical="center" wrapText="1"/>
    </xf>
    <xf numFmtId="0" fontId="6" fillId="0" borderId="0" xfId="0" applyFont="1"/>
    <xf numFmtId="9" fontId="6" fillId="0" borderId="0" xfId="0" applyNumberFormat="1" applyFont="1" applyAlignment="1">
      <alignment horizontal="center"/>
    </xf>
    <xf numFmtId="0" fontId="31" fillId="0" borderId="0" xfId="0" applyFont="1" applyAlignment="1">
      <alignment vertical="center" wrapText="1"/>
    </xf>
    <xf numFmtId="2" fontId="31" fillId="0" borderId="0" xfId="0" applyNumberFormat="1" applyFont="1" applyAlignment="1">
      <alignment vertical="center" wrapText="1"/>
    </xf>
    <xf numFmtId="0" fontId="32" fillId="0" borderId="0" xfId="0" applyFont="1" applyAlignment="1">
      <alignment vertical="center" wrapText="1"/>
    </xf>
    <xf numFmtId="0" fontId="31" fillId="0" borderId="0" xfId="0" applyFont="1" applyAlignment="1">
      <alignment vertical="top" wrapText="1"/>
    </xf>
    <xf numFmtId="166" fontId="6" fillId="0" borderId="0" xfId="0" applyNumberFormat="1" applyFont="1" applyAlignment="1">
      <alignment horizontal="center"/>
    </xf>
    <xf numFmtId="0" fontId="33" fillId="7" borderId="1" xfId="0" applyFont="1" applyFill="1" applyBorder="1" applyAlignment="1">
      <alignment horizontal="left" vertical="center"/>
    </xf>
    <xf numFmtId="2" fontId="31" fillId="0" borderId="1" xfId="0" applyNumberFormat="1" applyFont="1" applyBorder="1" applyAlignment="1">
      <alignment horizontal="left" vertical="top" wrapText="1"/>
    </xf>
    <xf numFmtId="2" fontId="34" fillId="0" borderId="2" xfId="0" applyNumberFormat="1" applyFont="1" applyBorder="1" applyAlignment="1">
      <alignment vertical="top" wrapText="1"/>
    </xf>
    <xf numFmtId="0" fontId="14"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8" fillId="0" borderId="59" xfId="0" applyFont="1" applyFill="1" applyBorder="1" applyAlignment="1">
      <alignment horizontal="center" vertical="top" wrapText="1"/>
    </xf>
    <xf numFmtId="0" fontId="18" fillId="0" borderId="59" xfId="0" applyFont="1" applyFill="1" applyBorder="1" applyAlignment="1">
      <alignment horizontal="left" vertical="top" wrapText="1"/>
    </xf>
    <xf numFmtId="14" fontId="18" fillId="0" borderId="59" xfId="0" applyNumberFormat="1" applyFont="1" applyFill="1" applyBorder="1" applyAlignment="1">
      <alignment horizontal="center" vertical="top" wrapText="1"/>
    </xf>
    <xf numFmtId="0" fontId="14" fillId="0" borderId="59" xfId="0" applyFont="1" applyFill="1" applyBorder="1" applyAlignment="1">
      <alignment horizontal="center" vertical="center" wrapText="1"/>
    </xf>
    <xf numFmtId="0" fontId="14" fillId="0" borderId="59" xfId="0" applyFont="1" applyFill="1" applyBorder="1" applyAlignment="1">
      <alignment horizontal="left" vertical="center" wrapText="1"/>
    </xf>
    <xf numFmtId="2" fontId="1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64" fontId="2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24" fillId="0" borderId="1" xfId="0" applyFont="1" applyBorder="1" applyAlignment="1">
      <alignment vertical="center" wrapText="1"/>
    </xf>
    <xf numFmtId="2" fontId="14" fillId="0" borderId="1" xfId="0" applyNumberFormat="1" applyFont="1" applyBorder="1" applyAlignment="1">
      <alignment horizontal="left" vertical="center" wrapText="1"/>
    </xf>
    <xf numFmtId="164" fontId="24" fillId="0" borderId="1" xfId="0" applyNumberFormat="1" applyFont="1" applyBorder="1" applyAlignment="1">
      <alignment vertical="center" wrapText="1"/>
    </xf>
    <xf numFmtId="167" fontId="24" fillId="0" borderId="1" xfId="0" applyNumberFormat="1" applyFont="1" applyBorder="1" applyAlignment="1">
      <alignment vertical="center" wrapText="1"/>
    </xf>
    <xf numFmtId="0" fontId="24" fillId="0" borderId="1" xfId="0" applyFont="1" applyFill="1" applyBorder="1" applyAlignment="1">
      <alignment vertical="center" wrapText="1"/>
    </xf>
    <xf numFmtId="167" fontId="24" fillId="0" borderId="1" xfId="0" applyNumberFormat="1" applyFont="1" applyBorder="1" applyAlignment="1">
      <alignment horizontal="center" vertical="center" wrapText="1"/>
    </xf>
    <xf numFmtId="2" fontId="14" fillId="0" borderId="62" xfId="0" applyNumberFormat="1" applyFont="1" applyBorder="1" applyAlignment="1">
      <alignment horizontal="left" vertical="center" wrapText="1"/>
    </xf>
    <xf numFmtId="0" fontId="27" fillId="10" borderId="0" xfId="0" applyFont="1" applyFill="1" applyAlignment="1">
      <alignment horizontal="center"/>
    </xf>
    <xf numFmtId="0" fontId="0" fillId="0" borderId="64" xfId="0" applyBorder="1"/>
    <xf numFmtId="0" fontId="0" fillId="0" borderId="4" xfId="0" applyBorder="1"/>
    <xf numFmtId="0" fontId="38" fillId="0" borderId="13" xfId="0" applyFont="1" applyBorder="1" applyAlignment="1">
      <alignment vertical="center" wrapText="1"/>
    </xf>
    <xf numFmtId="2" fontId="14" fillId="0" borderId="9" xfId="0" applyNumberFormat="1" applyFont="1" applyBorder="1" applyAlignment="1">
      <alignment horizontal="left" vertical="center" wrapText="1"/>
    </xf>
    <xf numFmtId="0" fontId="24" fillId="0" borderId="27" xfId="0" applyFont="1" applyBorder="1" applyAlignment="1">
      <alignment vertical="center" wrapText="1"/>
    </xf>
    <xf numFmtId="1" fontId="24" fillId="0" borderId="27" xfId="0" applyNumberFormat="1" applyFont="1" applyBorder="1" applyAlignment="1">
      <alignment horizontal="center" vertical="center" wrapText="1"/>
    </xf>
    <xf numFmtId="0" fontId="24" fillId="0" borderId="27" xfId="0" applyFont="1" applyBorder="1" applyAlignment="1">
      <alignment horizontal="center" vertical="center" wrapText="1"/>
    </xf>
    <xf numFmtId="167" fontId="14" fillId="0" borderId="27" xfId="0" applyNumberFormat="1" applyFont="1" applyBorder="1" applyAlignment="1">
      <alignment horizontal="center" vertical="center" wrapText="1"/>
    </xf>
    <xf numFmtId="49" fontId="14" fillId="2" borderId="0"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3" fillId="2" borderId="19"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20" xfId="0" applyNumberFormat="1" applyFont="1" applyFill="1" applyBorder="1" applyAlignment="1">
      <alignment horizontal="center" vertical="center"/>
    </xf>
    <xf numFmtId="1" fontId="13" fillId="2" borderId="24" xfId="0" applyNumberFormat="1" applyFont="1" applyFill="1" applyBorder="1" applyAlignment="1">
      <alignment horizontal="center" vertical="center"/>
    </xf>
    <xf numFmtId="1" fontId="13" fillId="2" borderId="19" xfId="0" applyNumberFormat="1" applyFont="1" applyFill="1" applyBorder="1" applyAlignment="1">
      <alignment horizontal="center" vertical="center"/>
    </xf>
    <xf numFmtId="1" fontId="13" fillId="2" borderId="0" xfId="0" applyNumberFormat="1" applyFont="1" applyFill="1" applyBorder="1" applyAlignment="1">
      <alignment horizontal="center" vertical="center"/>
    </xf>
    <xf numFmtId="9" fontId="13" fillId="2" borderId="19" xfId="0" applyNumberFormat="1" applyFont="1" applyFill="1" applyBorder="1" applyAlignment="1">
      <alignment horizontal="center" vertical="center"/>
    </xf>
    <xf numFmtId="9" fontId="13" fillId="2" borderId="0" xfId="0" applyNumberFormat="1" applyFont="1" applyFill="1" applyBorder="1" applyAlignment="1">
      <alignment horizontal="center" vertical="center"/>
    </xf>
    <xf numFmtId="9" fontId="13" fillId="2" borderId="3" xfId="0" applyNumberFormat="1" applyFont="1" applyFill="1" applyBorder="1" applyAlignment="1">
      <alignment horizontal="center" vertical="center"/>
    </xf>
    <xf numFmtId="0" fontId="12" fillId="7" borderId="60" xfId="0" applyFont="1" applyFill="1" applyBorder="1" applyAlignment="1">
      <alignment horizontal="center" vertical="center"/>
    </xf>
    <xf numFmtId="0" fontId="12" fillId="7" borderId="56" xfId="0" applyFont="1" applyFill="1" applyBorder="1" applyAlignment="1">
      <alignment horizontal="center" vertical="center"/>
    </xf>
    <xf numFmtId="0" fontId="12" fillId="7" borderId="57" xfId="0" applyFont="1" applyFill="1" applyBorder="1" applyAlignment="1">
      <alignment horizontal="center" vertical="center"/>
    </xf>
    <xf numFmtId="0" fontId="7" fillId="0" borderId="41" xfId="0" applyFont="1" applyBorder="1" applyAlignment="1">
      <alignment horizontal="center" vertical="center"/>
    </xf>
    <xf numFmtId="0" fontId="7" fillId="0" borderId="58" xfId="0" applyFont="1" applyBorder="1" applyAlignment="1">
      <alignment horizontal="center" vertical="center"/>
    </xf>
    <xf numFmtId="0" fontId="7" fillId="0" borderId="43" xfId="0" applyFont="1" applyBorder="1" applyAlignment="1">
      <alignment horizontal="center" vertical="center"/>
    </xf>
    <xf numFmtId="0" fontId="7" fillId="2" borderId="1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9" xfId="0" applyFont="1" applyBorder="1" applyAlignment="1">
      <alignment horizontal="center" vertical="center"/>
    </xf>
    <xf numFmtId="0" fontId="7" fillId="0" borderId="0" xfId="0" applyFont="1" applyBorder="1" applyAlignment="1">
      <alignment horizontal="center" vertical="center"/>
    </xf>
    <xf numFmtId="0" fontId="7" fillId="0" borderId="20" xfId="0" applyFont="1" applyBorder="1" applyAlignment="1">
      <alignment horizontal="center"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2" fillId="7" borderId="21" xfId="0" applyFont="1" applyFill="1" applyBorder="1" applyAlignment="1">
      <alignment horizontal="center" vertical="center"/>
    </xf>
    <xf numFmtId="0" fontId="7" fillId="0" borderId="7" xfId="0" applyFont="1" applyBorder="1" applyAlignment="1">
      <alignment horizontal="center" vertical="center"/>
    </xf>
    <xf numFmtId="1" fontId="14" fillId="2" borderId="7" xfId="0" applyNumberFormat="1" applyFont="1" applyFill="1" applyBorder="1" applyAlignment="1">
      <alignment horizontal="center" vertical="center"/>
    </xf>
    <xf numFmtId="1" fontId="14" fillId="2" borderId="0"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9" xfId="0" applyFont="1" applyFill="1" applyBorder="1" applyAlignment="1">
      <alignment horizontal="center" vertical="center"/>
    </xf>
    <xf numFmtId="0" fontId="7" fillId="0" borderId="3" xfId="0" applyFont="1" applyBorder="1" applyAlignment="1">
      <alignment horizontal="center" vertical="center"/>
    </xf>
    <xf numFmtId="0" fontId="7" fillId="2" borderId="3"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17" fillId="0" borderId="0" xfId="0" applyFont="1" applyAlignment="1">
      <alignment vertical="center"/>
    </xf>
    <xf numFmtId="0" fontId="16" fillId="0" borderId="0" xfId="0" applyFont="1" applyAlignment="1">
      <alignment vertical="center"/>
    </xf>
    <xf numFmtId="1" fontId="14" fillId="0" borderId="2" xfId="0" applyNumberFormat="1" applyFont="1" applyBorder="1" applyAlignment="1">
      <alignment horizontal="left" vertical="center" indent="2"/>
    </xf>
    <xf numFmtId="1" fontId="14" fillId="0" borderId="4" xfId="0" applyNumberFormat="1" applyFont="1" applyBorder="1" applyAlignment="1">
      <alignment horizontal="left" vertical="center" indent="2"/>
    </xf>
    <xf numFmtId="0" fontId="12" fillId="0" borderId="2" xfId="0" applyFont="1" applyBorder="1" applyAlignment="1">
      <alignment horizontal="right" vertical="center"/>
    </xf>
    <xf numFmtId="166" fontId="14" fillId="0" borderId="2" xfId="0" applyNumberFormat="1" applyFont="1" applyBorder="1" applyAlignment="1">
      <alignment horizontal="left" vertical="center"/>
    </xf>
    <xf numFmtId="166" fontId="14" fillId="0" borderId="2" xfId="0" applyNumberFormat="1"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vertical="center"/>
    </xf>
    <xf numFmtId="166"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xf>
    <xf numFmtId="0" fontId="10" fillId="7" borderId="32" xfId="0" applyFont="1" applyFill="1" applyBorder="1" applyAlignment="1">
      <alignment horizontal="left" vertical="center"/>
    </xf>
    <xf numFmtId="0" fontId="10" fillId="7" borderId="34" xfId="0" applyFont="1" applyFill="1" applyBorder="1" applyAlignment="1">
      <alignment horizontal="left" vertical="center"/>
    </xf>
    <xf numFmtId="0" fontId="14" fillId="0" borderId="0" xfId="0" applyFont="1" applyAlignment="1">
      <alignment horizontal="left" vertical="center" wrapText="1"/>
    </xf>
    <xf numFmtId="0" fontId="14" fillId="0" borderId="3" xfId="0" applyFont="1" applyBorder="1" applyAlignment="1">
      <alignment horizontal="left" vertical="center" wrapText="1"/>
    </xf>
    <xf numFmtId="49" fontId="14" fillId="2" borderId="0" xfId="0" applyNumberFormat="1" applyFont="1" applyFill="1" applyAlignment="1">
      <alignment horizontal="left" vertical="center" wrapText="1"/>
    </xf>
    <xf numFmtId="49" fontId="14" fillId="2" borderId="3" xfId="0" applyNumberFormat="1" applyFont="1" applyFill="1" applyBorder="1" applyAlignment="1">
      <alignment horizontal="left" vertical="center" wrapText="1"/>
    </xf>
    <xf numFmtId="0" fontId="12" fillId="7" borderId="33" xfId="0" applyFont="1" applyFill="1" applyBorder="1" applyAlignment="1">
      <alignment horizontal="center" vertical="center"/>
    </xf>
    <xf numFmtId="0" fontId="12" fillId="7" borderId="32" xfId="0" applyFont="1" applyFill="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2" borderId="7" xfId="0" applyFont="1" applyFill="1" applyBorder="1" applyAlignment="1">
      <alignment horizontal="center" vertical="center"/>
    </xf>
    <xf numFmtId="0" fontId="12" fillId="2" borderId="0" xfId="0" applyFont="1" applyFill="1" applyAlignment="1">
      <alignment horizontal="center"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0" fontId="12" fillId="7" borderId="9" xfId="0" applyFont="1" applyFill="1" applyBorder="1" applyAlignment="1">
      <alignment vertical="center"/>
    </xf>
    <xf numFmtId="0" fontId="6" fillId="0" borderId="7" xfId="0" applyFont="1" applyBorder="1" applyAlignment="1">
      <alignment horizontal="left" vertical="center"/>
    </xf>
    <xf numFmtId="1" fontId="6" fillId="0" borderId="0" xfId="0" applyNumberFormat="1" applyFont="1" applyAlignment="1">
      <alignment horizontal="left"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0" fillId="7" borderId="3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8" fillId="7" borderId="20" xfId="0" applyFont="1" applyFill="1" applyBorder="1" applyAlignment="1">
      <alignment horizontal="center" vertical="center"/>
    </xf>
    <xf numFmtId="0" fontId="18" fillId="7" borderId="24" xfId="0" applyFont="1" applyFill="1" applyBorder="1" applyAlignment="1">
      <alignment horizontal="center" vertical="center"/>
    </xf>
    <xf numFmtId="0" fontId="18" fillId="7" borderId="39" xfId="0" applyFont="1" applyFill="1" applyBorder="1" applyAlignment="1">
      <alignment horizontal="center" vertical="center"/>
    </xf>
    <xf numFmtId="9" fontId="13" fillId="0" borderId="19" xfId="0" applyNumberFormat="1" applyFont="1" applyBorder="1" applyAlignment="1">
      <alignment horizontal="center" vertical="center"/>
    </xf>
    <xf numFmtId="9" fontId="13" fillId="0" borderId="0" xfId="0" applyNumberFormat="1" applyFont="1" applyAlignment="1">
      <alignment horizontal="center" vertical="center"/>
    </xf>
    <xf numFmtId="9" fontId="13" fillId="0" borderId="3" xfId="0" applyNumberFormat="1" applyFont="1" applyBorder="1" applyAlignment="1">
      <alignment horizontal="center" vertical="center"/>
    </xf>
    <xf numFmtId="9" fontId="13" fillId="2" borderId="16" xfId="0" applyNumberFormat="1" applyFont="1" applyFill="1" applyBorder="1" applyAlignment="1">
      <alignment horizontal="center" vertical="center"/>
    </xf>
    <xf numFmtId="9" fontId="13" fillId="2" borderId="14" xfId="0" applyNumberFormat="1" applyFont="1" applyFill="1" applyBorder="1" applyAlignment="1">
      <alignment horizontal="center" vertical="center"/>
    </xf>
    <xf numFmtId="9" fontId="13" fillId="2" borderId="31" xfId="0" applyNumberFormat="1" applyFont="1" applyFill="1" applyBorder="1" applyAlignment="1">
      <alignment horizontal="center" vertical="center"/>
    </xf>
    <xf numFmtId="9" fontId="13" fillId="0" borderId="16" xfId="0" applyNumberFormat="1" applyFont="1" applyBorder="1" applyAlignment="1">
      <alignment horizontal="center" vertical="center"/>
    </xf>
    <xf numFmtId="9" fontId="13" fillId="0" borderId="14" xfId="0" applyNumberFormat="1" applyFont="1" applyBorder="1" applyAlignment="1">
      <alignment horizontal="center" vertical="center"/>
    </xf>
    <xf numFmtId="9" fontId="13" fillId="0" borderId="31" xfId="0" applyNumberFormat="1" applyFont="1" applyBorder="1" applyAlignment="1">
      <alignment horizontal="center" vertical="center"/>
    </xf>
    <xf numFmtId="0" fontId="12" fillId="7" borderId="21" xfId="0" applyFont="1" applyFill="1" applyBorder="1" applyAlignment="1">
      <alignment horizontal="left" vertical="center"/>
    </xf>
    <xf numFmtId="0" fontId="12" fillId="7" borderId="12" xfId="0" applyFont="1" applyFill="1" applyBorder="1" applyAlignment="1">
      <alignment horizontal="left" vertical="center"/>
    </xf>
    <xf numFmtId="0" fontId="12" fillId="7" borderId="20" xfId="0" applyFont="1" applyFill="1" applyBorder="1" applyAlignment="1">
      <alignment horizontal="left" vertical="center"/>
    </xf>
    <xf numFmtId="0" fontId="12" fillId="7" borderId="24" xfId="0" applyFont="1" applyFill="1" applyBorder="1" applyAlignment="1">
      <alignment horizontal="left" vertical="center"/>
    </xf>
    <xf numFmtId="1" fontId="14" fillId="0" borderId="7" xfId="0" applyNumberFormat="1" applyFont="1" applyBorder="1" applyAlignment="1">
      <alignment horizontal="center" vertical="center"/>
    </xf>
    <xf numFmtId="1" fontId="14" fillId="0" borderId="0" xfId="0" applyNumberFormat="1" applyFont="1" applyAlignment="1">
      <alignment horizontal="center" vertical="center"/>
    </xf>
    <xf numFmtId="165" fontId="8" fillId="8" borderId="24" xfId="0" applyNumberFormat="1" applyFont="1" applyFill="1" applyBorder="1" applyAlignment="1">
      <alignment horizontal="center" vertical="center"/>
    </xf>
    <xf numFmtId="165" fontId="8" fillId="11" borderId="35" xfId="0" applyNumberFormat="1" applyFont="1" applyFill="1" applyBorder="1" applyAlignment="1">
      <alignment horizontal="center" vertical="center"/>
    </xf>
    <xf numFmtId="165" fontId="8" fillId="11" borderId="7" xfId="0" applyNumberFormat="1" applyFont="1" applyFill="1" applyBorder="1" applyAlignment="1">
      <alignment horizontal="center" vertical="center"/>
    </xf>
    <xf numFmtId="165" fontId="8" fillId="10" borderId="24" xfId="0" applyNumberFormat="1" applyFont="1" applyFill="1" applyBorder="1" applyAlignment="1">
      <alignment horizontal="center" vertical="center"/>
    </xf>
    <xf numFmtId="0" fontId="12" fillId="7" borderId="49" xfId="0" applyFont="1" applyFill="1" applyBorder="1" applyAlignment="1">
      <alignment horizontal="center" vertical="center"/>
    </xf>
    <xf numFmtId="1" fontId="13" fillId="2" borderId="0" xfId="0" applyNumberFormat="1" applyFont="1" applyFill="1" applyAlignment="1">
      <alignment horizontal="center" vertical="center"/>
    </xf>
    <xf numFmtId="1" fontId="6" fillId="2" borderId="7" xfId="0" applyNumberFormat="1" applyFont="1" applyFill="1" applyBorder="1" applyAlignment="1">
      <alignment horizontal="left" vertical="center"/>
    </xf>
    <xf numFmtId="1" fontId="6" fillId="2" borderId="0" xfId="0" applyNumberFormat="1" applyFont="1" applyFill="1" applyAlignment="1">
      <alignment horizontal="left" vertical="center"/>
    </xf>
    <xf numFmtId="1" fontId="6" fillId="0" borderId="7" xfId="0" applyNumberFormat="1" applyFont="1" applyBorder="1" applyAlignment="1">
      <alignment horizontal="left" vertical="center"/>
    </xf>
    <xf numFmtId="0" fontId="6" fillId="2" borderId="8" xfId="0" applyFont="1" applyFill="1" applyBorder="1" applyAlignment="1">
      <alignment horizontal="left" vertical="center"/>
    </xf>
    <xf numFmtId="1" fontId="6" fillId="2" borderId="2" xfId="0" applyNumberFormat="1" applyFont="1" applyFill="1" applyBorder="1" applyAlignment="1">
      <alignment horizontal="left" vertical="center"/>
    </xf>
    <xf numFmtId="49" fontId="7" fillId="0" borderId="0" xfId="0" applyNumberFormat="1" applyFont="1" applyAlignment="1">
      <alignment horizontal="left" vertical="center"/>
    </xf>
    <xf numFmtId="49" fontId="7" fillId="0" borderId="3" xfId="0" applyNumberFormat="1" applyFont="1" applyBorder="1" applyAlignment="1">
      <alignment horizontal="left" vertical="center"/>
    </xf>
    <xf numFmtId="0" fontId="7" fillId="2" borderId="0" xfId="0" applyFont="1" applyFill="1" applyAlignment="1">
      <alignment horizontal="left" vertical="center"/>
    </xf>
    <xf numFmtId="0" fontId="7" fillId="2" borderId="3" xfId="0" applyFont="1" applyFill="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12" fillId="7" borderId="27" xfId="0" applyFont="1" applyFill="1" applyBorder="1" applyAlignment="1">
      <alignment vertical="center"/>
    </xf>
    <xf numFmtId="0" fontId="11" fillId="0" borderId="35" xfId="0" applyFont="1" applyBorder="1" applyAlignment="1">
      <alignment horizontal="center" vertical="center" wrapText="1"/>
    </xf>
    <xf numFmtId="0" fontId="12" fillId="7" borderId="12" xfId="0" applyFont="1" applyFill="1" applyBorder="1" applyAlignment="1">
      <alignment horizontal="center" vertical="center"/>
    </xf>
    <xf numFmtId="0" fontId="12" fillId="7" borderId="37"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24" xfId="0" applyFont="1" applyFill="1" applyBorder="1" applyAlignment="1">
      <alignment horizontal="center" vertical="center"/>
    </xf>
    <xf numFmtId="49" fontId="13" fillId="0" borderId="19" xfId="0" applyNumberFormat="1" applyFont="1" applyBorder="1" applyAlignment="1">
      <alignment horizontal="center" vertical="center"/>
    </xf>
    <xf numFmtId="49" fontId="13" fillId="0" borderId="0" xfId="0" applyNumberFormat="1" applyFont="1" applyAlignment="1">
      <alignment horizontal="center" vertical="center"/>
    </xf>
    <xf numFmtId="49" fontId="13" fillId="0" borderId="20" xfId="0" applyNumberFormat="1" applyFont="1" applyBorder="1" applyAlignment="1">
      <alignment horizontal="center" vertical="center"/>
    </xf>
    <xf numFmtId="49" fontId="13" fillId="2" borderId="0" xfId="0" applyNumberFormat="1" applyFont="1" applyFill="1" applyAlignment="1">
      <alignment horizontal="center" vertical="center"/>
    </xf>
    <xf numFmtId="0" fontId="18" fillId="7" borderId="19" xfId="0" applyFont="1" applyFill="1" applyBorder="1" applyAlignment="1">
      <alignment horizontal="center" vertical="center"/>
    </xf>
    <xf numFmtId="1" fontId="13" fillId="0" borderId="19" xfId="0" applyNumberFormat="1" applyFont="1" applyBorder="1" applyAlignment="1">
      <alignment horizontal="center" vertical="center"/>
    </xf>
    <xf numFmtId="1" fontId="13" fillId="0" borderId="0" xfId="0" applyNumberFormat="1" applyFont="1" applyAlignment="1">
      <alignment horizontal="center" vertical="center"/>
    </xf>
    <xf numFmtId="165" fontId="6" fillId="9" borderId="52" xfId="0" applyNumberFormat="1" applyFont="1" applyFill="1" applyBorder="1" applyAlignment="1">
      <alignment horizontal="center" vertical="center"/>
    </xf>
    <xf numFmtId="165" fontId="6" fillId="9" borderId="50" xfId="0" applyNumberFormat="1" applyFont="1" applyFill="1" applyBorder="1" applyAlignment="1">
      <alignment horizontal="center" vertical="center"/>
    </xf>
    <xf numFmtId="1" fontId="29" fillId="0" borderId="55" xfId="0" applyNumberFormat="1" applyFont="1" applyBorder="1" applyAlignment="1">
      <alignment horizontal="center" vertical="center"/>
    </xf>
    <xf numFmtId="1" fontId="29" fillId="0" borderId="53" xfId="0" applyNumberFormat="1" applyFont="1" applyBorder="1" applyAlignment="1">
      <alignment horizontal="center" vertical="center"/>
    </xf>
    <xf numFmtId="49" fontId="14" fillId="0" borderId="0" xfId="0" applyNumberFormat="1" applyFont="1" applyAlignment="1">
      <alignment horizontal="left" vertical="center"/>
    </xf>
    <xf numFmtId="49" fontId="14" fillId="0" borderId="20" xfId="0" applyNumberFormat="1" applyFont="1" applyBorder="1" applyAlignment="1">
      <alignment horizontal="left" vertical="center"/>
    </xf>
    <xf numFmtId="165" fontId="8" fillId="6" borderId="3" xfId="0" applyNumberFormat="1" applyFont="1" applyFill="1" applyBorder="1" applyAlignment="1">
      <alignment horizontal="center" vertical="center"/>
    </xf>
    <xf numFmtId="165" fontId="8" fillId="6" borderId="35" xfId="0" applyNumberFormat="1" applyFont="1" applyFill="1" applyBorder="1" applyAlignment="1">
      <alignment horizontal="center" vertical="center"/>
    </xf>
    <xf numFmtId="49" fontId="14" fillId="2" borderId="0" xfId="0" applyNumberFormat="1" applyFont="1" applyFill="1" applyAlignment="1">
      <alignment horizontal="left" vertical="center"/>
    </xf>
    <xf numFmtId="1" fontId="13" fillId="0" borderId="24" xfId="0" applyNumberFormat="1" applyFont="1" applyBorder="1" applyAlignment="1">
      <alignment horizontal="center" vertical="center"/>
    </xf>
    <xf numFmtId="1" fontId="14" fillId="2" borderId="0" xfId="0" applyNumberFormat="1" applyFont="1" applyFill="1" applyAlignment="1">
      <alignment horizontal="center" vertical="center"/>
    </xf>
    <xf numFmtId="1" fontId="4" fillId="0" borderId="8" xfId="0" applyNumberFormat="1" applyFont="1" applyBorder="1" applyAlignment="1">
      <alignment horizontal="center" vertical="center"/>
    </xf>
    <xf numFmtId="1" fontId="4" fillId="0" borderId="2" xfId="0" applyNumberFormat="1" applyFont="1" applyBorder="1" applyAlignment="1">
      <alignment horizontal="center" vertical="center"/>
    </xf>
    <xf numFmtId="165" fontId="6" fillId="9" borderId="51" xfId="0" applyNumberFormat="1" applyFont="1" applyFill="1" applyBorder="1" applyAlignment="1">
      <alignment horizontal="center" vertical="center"/>
    </xf>
    <xf numFmtId="1" fontId="21" fillId="0" borderId="53" xfId="0" applyNumberFormat="1" applyFont="1" applyBorder="1" applyAlignment="1">
      <alignment horizontal="center" vertical="center"/>
    </xf>
    <xf numFmtId="1" fontId="21" fillId="0" borderId="54" xfId="0" applyNumberFormat="1" applyFont="1" applyBorder="1" applyAlignment="1">
      <alignment horizontal="center" vertical="center"/>
    </xf>
    <xf numFmtId="1" fontId="28" fillId="0" borderId="53" xfId="0" applyNumberFormat="1" applyFont="1" applyBorder="1" applyAlignment="1">
      <alignment horizontal="center" vertical="center"/>
    </xf>
    <xf numFmtId="1" fontId="28" fillId="0" borderId="54" xfId="0" applyNumberFormat="1" applyFont="1" applyBorder="1" applyAlignment="1">
      <alignment horizontal="center" vertical="center"/>
    </xf>
    <xf numFmtId="0" fontId="23" fillId="2" borderId="63" xfId="0" applyFont="1" applyFill="1" applyBorder="1" applyAlignment="1">
      <alignment horizontal="center" vertical="center"/>
    </xf>
    <xf numFmtId="0" fontId="23" fillId="2" borderId="58" xfId="0" applyFont="1" applyFill="1" applyBorder="1" applyAlignment="1">
      <alignment horizontal="center" vertical="center"/>
    </xf>
    <xf numFmtId="0" fontId="23" fillId="2" borderId="64" xfId="0" applyFont="1" applyFill="1" applyBorder="1" applyAlignment="1">
      <alignment horizontal="center" vertical="center"/>
    </xf>
    <xf numFmtId="1" fontId="36" fillId="0" borderId="8" xfId="0" applyNumberFormat="1" applyFont="1" applyBorder="1" applyAlignment="1">
      <alignment horizontal="center" vertical="center"/>
    </xf>
    <xf numFmtId="1" fontId="36" fillId="0" borderId="2" xfId="0" applyNumberFormat="1" applyFont="1" applyBorder="1" applyAlignment="1">
      <alignment horizontal="center" vertical="center"/>
    </xf>
    <xf numFmtId="1" fontId="36" fillId="0" borderId="4" xfId="0" applyNumberFormat="1" applyFont="1" applyBorder="1" applyAlignment="1">
      <alignment horizontal="center" vertical="center"/>
    </xf>
    <xf numFmtId="0" fontId="10" fillId="9" borderId="63" xfId="0" applyFont="1" applyFill="1" applyBorder="1" applyAlignment="1">
      <alignment horizontal="center" vertical="center"/>
    </xf>
    <xf numFmtId="0" fontId="10" fillId="9" borderId="58" xfId="0" applyFont="1" applyFill="1" applyBorder="1" applyAlignment="1">
      <alignment horizontal="center" vertical="center"/>
    </xf>
    <xf numFmtId="0" fontId="10" fillId="9" borderId="64" xfId="0" applyFont="1" applyFill="1" applyBorder="1" applyAlignment="1">
      <alignment horizontal="center" vertical="center"/>
    </xf>
    <xf numFmtId="1" fontId="2" fillId="0" borderId="65" xfId="0" applyNumberFormat="1" applyFont="1" applyBorder="1" applyAlignment="1">
      <alignment horizontal="center" vertical="center"/>
    </xf>
    <xf numFmtId="1" fontId="2" fillId="0" borderId="66" xfId="0" applyNumberFormat="1" applyFont="1" applyBorder="1" applyAlignment="1">
      <alignment horizontal="center" vertical="center"/>
    </xf>
    <xf numFmtId="1" fontId="2" fillId="0" borderId="67" xfId="0" applyNumberFormat="1" applyFont="1" applyBorder="1" applyAlignment="1">
      <alignment horizontal="center" vertical="center"/>
    </xf>
    <xf numFmtId="0" fontId="8" fillId="4" borderId="63" xfId="0" applyFont="1" applyFill="1" applyBorder="1" applyAlignment="1">
      <alignment horizontal="center" vertical="center"/>
    </xf>
    <xf numFmtId="0" fontId="8" fillId="4" borderId="58" xfId="0" applyFont="1" applyFill="1" applyBorder="1" applyAlignment="1">
      <alignment horizontal="center" vertical="center"/>
    </xf>
    <xf numFmtId="0" fontId="8" fillId="4" borderId="64" xfId="0" applyFont="1" applyFill="1" applyBorder="1" applyAlignment="1">
      <alignment horizontal="center" vertical="center"/>
    </xf>
    <xf numFmtId="1" fontId="2" fillId="0" borderId="8"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4" xfId="0" applyNumberFormat="1" applyFont="1" applyBorder="1" applyAlignment="1">
      <alignment horizontal="center" vertical="center"/>
    </xf>
    <xf numFmtId="0" fontId="8" fillId="3" borderId="63" xfId="0" applyFont="1" applyFill="1" applyBorder="1" applyAlignment="1">
      <alignment horizontal="center" vertical="center"/>
    </xf>
    <xf numFmtId="0" fontId="8" fillId="3" borderId="58" xfId="0" applyFont="1" applyFill="1" applyBorder="1" applyAlignment="1">
      <alignment horizontal="center" vertical="center"/>
    </xf>
    <xf numFmtId="0" fontId="8" fillId="5" borderId="63" xfId="0" applyFont="1" applyFill="1" applyBorder="1" applyAlignment="1">
      <alignment horizontal="center" vertical="center"/>
    </xf>
    <xf numFmtId="0" fontId="8" fillId="5" borderId="58" xfId="0" applyFont="1" applyFill="1" applyBorder="1" applyAlignment="1">
      <alignment horizontal="center" vertical="center"/>
    </xf>
    <xf numFmtId="0" fontId="8" fillId="5" borderId="64" xfId="0" applyFont="1" applyFill="1" applyBorder="1" applyAlignment="1">
      <alignment horizontal="center" vertical="center"/>
    </xf>
    <xf numFmtId="0" fontId="35" fillId="10" borderId="63" xfId="0" applyFont="1" applyFill="1" applyBorder="1" applyAlignment="1">
      <alignment horizontal="center" vertical="center"/>
    </xf>
    <xf numFmtId="0" fontId="35" fillId="10" borderId="58" xfId="0" applyFont="1" applyFill="1" applyBorder="1" applyAlignment="1">
      <alignment horizontal="center" vertical="center"/>
    </xf>
    <xf numFmtId="0" fontId="35" fillId="10" borderId="64" xfId="0" applyFont="1" applyFill="1" applyBorder="1" applyAlignment="1">
      <alignment horizontal="center" vertical="center"/>
    </xf>
    <xf numFmtId="1" fontId="19" fillId="0" borderId="8" xfId="0" applyNumberFormat="1" applyFont="1" applyBorder="1" applyAlignment="1">
      <alignment horizontal="center" vertical="center"/>
    </xf>
    <xf numFmtId="1" fontId="19" fillId="0" borderId="2" xfId="0" applyNumberFormat="1" applyFont="1" applyBorder="1" applyAlignment="1">
      <alignment horizontal="center" vertical="center"/>
    </xf>
    <xf numFmtId="1" fontId="19" fillId="0" borderId="4" xfId="0" applyNumberFormat="1" applyFont="1" applyBorder="1" applyAlignment="1">
      <alignment horizontal="center" vertical="center"/>
    </xf>
    <xf numFmtId="0" fontId="8" fillId="8" borderId="63" xfId="0" applyFont="1" applyFill="1" applyBorder="1" applyAlignment="1">
      <alignment horizontal="center" vertical="center"/>
    </xf>
    <xf numFmtId="0" fontId="8" fillId="8" borderId="58" xfId="0" applyFont="1" applyFill="1" applyBorder="1" applyAlignment="1">
      <alignment horizontal="center" vertical="center"/>
    </xf>
    <xf numFmtId="0" fontId="8" fillId="8" borderId="64" xfId="0" applyFont="1" applyFill="1" applyBorder="1" applyAlignment="1">
      <alignment horizontal="center" vertical="center"/>
    </xf>
    <xf numFmtId="1" fontId="22" fillId="0" borderId="8" xfId="0" applyNumberFormat="1" applyFont="1" applyBorder="1" applyAlignment="1">
      <alignment horizontal="center" vertical="center"/>
    </xf>
    <xf numFmtId="1" fontId="22" fillId="0" borderId="2" xfId="0" applyNumberFormat="1" applyFont="1" applyBorder="1" applyAlignment="1">
      <alignment horizontal="center" vertical="center"/>
    </xf>
    <xf numFmtId="1" fontId="22" fillId="0" borderId="4" xfId="0" applyNumberFormat="1" applyFont="1" applyBorder="1" applyAlignment="1">
      <alignment horizontal="center" vertical="center"/>
    </xf>
    <xf numFmtId="0" fontId="8" fillId="10" borderId="63" xfId="0" applyFont="1" applyFill="1" applyBorder="1" applyAlignment="1">
      <alignment horizontal="center" vertical="center"/>
    </xf>
    <xf numFmtId="0" fontId="8" fillId="10" borderId="58" xfId="0" applyFont="1" applyFill="1" applyBorder="1" applyAlignment="1">
      <alignment horizontal="center" vertical="center"/>
    </xf>
    <xf numFmtId="0" fontId="8" fillId="10" borderId="64" xfId="0" applyFont="1" applyFill="1" applyBorder="1" applyAlignment="1">
      <alignment horizontal="center" vertical="center"/>
    </xf>
    <xf numFmtId="1" fontId="5" fillId="0" borderId="8" xfId="0" applyNumberFormat="1" applyFont="1" applyBorder="1" applyAlignment="1">
      <alignment horizontal="center" vertical="center"/>
    </xf>
    <xf numFmtId="1" fontId="5" fillId="0" borderId="2" xfId="0" applyNumberFormat="1" applyFont="1" applyBorder="1" applyAlignment="1">
      <alignment horizontal="center" vertical="center"/>
    </xf>
    <xf numFmtId="1" fontId="5" fillId="0" borderId="4" xfId="0" applyNumberFormat="1" applyFont="1" applyBorder="1" applyAlignment="1">
      <alignment horizontal="center" vertical="center"/>
    </xf>
    <xf numFmtId="0" fontId="8" fillId="6" borderId="63" xfId="0" applyFont="1" applyFill="1" applyBorder="1" applyAlignment="1">
      <alignment horizontal="center" vertical="center"/>
    </xf>
    <xf numFmtId="0" fontId="8" fillId="6" borderId="58" xfId="0" applyFont="1" applyFill="1" applyBorder="1" applyAlignment="1">
      <alignment horizontal="center" vertical="center"/>
    </xf>
    <xf numFmtId="0" fontId="8" fillId="6" borderId="64" xfId="0" applyFont="1" applyFill="1" applyBorder="1" applyAlignment="1">
      <alignment horizontal="center" vertical="center"/>
    </xf>
    <xf numFmtId="1" fontId="37" fillId="0" borderId="8" xfId="0" applyNumberFormat="1" applyFont="1" applyBorder="1" applyAlignment="1">
      <alignment horizontal="center" vertical="center"/>
    </xf>
    <xf numFmtId="1" fontId="37" fillId="0" borderId="2" xfId="0" applyNumberFormat="1" applyFont="1" applyBorder="1" applyAlignment="1">
      <alignment horizontal="center" vertical="center"/>
    </xf>
    <xf numFmtId="1" fontId="37" fillId="0" borderId="4" xfId="0" applyNumberFormat="1" applyFont="1" applyBorder="1" applyAlignment="1">
      <alignment horizontal="center" vertical="center"/>
    </xf>
    <xf numFmtId="0" fontId="8" fillId="11" borderId="63" xfId="0" applyFont="1" applyFill="1" applyBorder="1" applyAlignment="1">
      <alignment horizontal="center" vertical="center"/>
    </xf>
    <xf numFmtId="0" fontId="8" fillId="11" borderId="58" xfId="0" applyFont="1" applyFill="1" applyBorder="1" applyAlignment="1">
      <alignment horizontal="center" vertical="center"/>
    </xf>
    <xf numFmtId="0" fontId="8" fillId="11" borderId="64" xfId="0" applyFont="1" applyFill="1" applyBorder="1" applyAlignment="1">
      <alignment horizontal="center" vertical="center"/>
    </xf>
    <xf numFmtId="1" fontId="19" fillId="0" borderId="53" xfId="0" applyNumberFormat="1" applyFont="1" applyBorder="1" applyAlignment="1">
      <alignment horizontal="center" vertical="center"/>
    </xf>
    <xf numFmtId="1" fontId="19" fillId="0" borderId="54" xfId="0" applyNumberFormat="1" applyFont="1" applyBorder="1" applyAlignment="1">
      <alignment horizontal="center" vertical="center"/>
    </xf>
    <xf numFmtId="1" fontId="20" fillId="0" borderId="53" xfId="0" applyNumberFormat="1" applyFont="1" applyBorder="1" applyAlignment="1">
      <alignment horizontal="center" vertical="center"/>
    </xf>
    <xf numFmtId="1" fontId="20" fillId="0" borderId="54" xfId="0" applyNumberFormat="1" applyFont="1" applyBorder="1" applyAlignment="1">
      <alignment horizontal="center" vertical="center"/>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1" fontId="14" fillId="0" borderId="0" xfId="0" applyNumberFormat="1" applyFont="1" applyBorder="1" applyAlignment="1">
      <alignment horizontal="center" vertical="center"/>
    </xf>
    <xf numFmtId="9" fontId="13" fillId="0" borderId="29" xfId="0" applyNumberFormat="1" applyFont="1" applyBorder="1" applyAlignment="1">
      <alignment horizontal="center" vertical="center"/>
    </xf>
    <xf numFmtId="9" fontId="13" fillId="0" borderId="30" xfId="0" applyNumberFormat="1" applyFont="1" applyBorder="1" applyAlignment="1">
      <alignment horizontal="center" vertical="center"/>
    </xf>
    <xf numFmtId="9" fontId="13" fillId="0" borderId="61" xfId="0" applyNumberFormat="1"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3" xfId="0" applyFont="1" applyFill="1" applyBorder="1" applyAlignment="1">
      <alignment horizontal="center" vertical="center"/>
    </xf>
    <xf numFmtId="1" fontId="14" fillId="2" borderId="8" xfId="0" applyNumberFormat="1" applyFont="1" applyFill="1" applyBorder="1" applyAlignment="1">
      <alignment horizontal="center" vertical="center"/>
    </xf>
    <xf numFmtId="1" fontId="14" fillId="2" borderId="2" xfId="0" applyNumberFormat="1" applyFont="1" applyFill="1" applyBorder="1" applyAlignment="1">
      <alignment horizontal="center" vertical="center"/>
    </xf>
    <xf numFmtId="0" fontId="7" fillId="0" borderId="24" xfId="0" applyFont="1" applyBorder="1" applyAlignment="1">
      <alignment horizontal="center" vertical="center"/>
    </xf>
    <xf numFmtId="0" fontId="7" fillId="2" borderId="24" xfId="0" applyFont="1" applyFill="1" applyBorder="1" applyAlignment="1">
      <alignment horizontal="center" vertical="center"/>
    </xf>
    <xf numFmtId="0" fontId="27" fillId="8" borderId="0" xfId="0" applyFont="1" applyFill="1" applyAlignment="1">
      <alignment horizontal="center" wrapText="1"/>
    </xf>
  </cellXfs>
  <cellStyles count="2">
    <cellStyle name="Normal" xfId="0" builtinId="0"/>
    <cellStyle name="Normal 3" xfId="1" xr:uid="{AA9FDA8D-DE77-433B-886D-ECB21818C873}"/>
  </cellStyles>
  <dxfs count="109">
    <dxf>
      <font>
        <strike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theme="0"/>
      </font>
      <fill>
        <patternFill>
          <bgColor rgb="FF7030A0"/>
        </patternFill>
      </fill>
    </dxf>
    <dxf>
      <font>
        <color theme="0"/>
      </font>
      <fill>
        <patternFill>
          <bgColor theme="4"/>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b val="0"/>
        <i/>
        <color rgb="FF00B050"/>
      </font>
    </dxf>
    <dxf>
      <font>
        <color theme="0"/>
      </font>
      <fill>
        <patternFill>
          <bgColor theme="7"/>
        </patternFill>
      </fill>
    </dxf>
    <dxf>
      <font>
        <color theme="0"/>
      </font>
      <fill>
        <patternFill>
          <bgColor rgb="FFFF0000"/>
        </patternFill>
      </fill>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theme="1"/>
      </font>
    </dxf>
    <dxf>
      <font>
        <b val="0"/>
        <i/>
        <color rgb="FF00B050"/>
      </font>
    </dxf>
    <dxf>
      <font>
        <b val="0"/>
        <i/>
        <color rgb="FF00B050"/>
      </font>
    </dxf>
    <dxf>
      <font>
        <b val="0"/>
        <i/>
        <color rgb="FF00B050"/>
      </font>
    </dxf>
    <dxf>
      <font>
        <b val="0"/>
        <i/>
        <color rgb="FF00B050"/>
      </font>
    </dxf>
    <dxf>
      <font>
        <b val="0"/>
        <i/>
        <color rgb="FF00B050"/>
      </font>
    </dxf>
    <dxf>
      <font>
        <b val="0"/>
        <i/>
        <color rgb="FF00B050"/>
      </font>
    </dxf>
    <dxf>
      <font>
        <b val="0"/>
        <i val="0"/>
        <color theme="0"/>
      </font>
      <fill>
        <patternFill>
          <bgColor theme="4"/>
        </patternFill>
      </fill>
    </dxf>
    <dxf>
      <font>
        <b/>
        <i/>
        <color rgb="FF00B050"/>
      </font>
    </dxf>
    <dxf>
      <font>
        <color theme="0"/>
      </font>
      <fill>
        <patternFill>
          <bgColor theme="5"/>
        </patternFill>
      </fill>
    </dxf>
    <dxf>
      <font>
        <color theme="0"/>
      </font>
      <fill>
        <patternFill>
          <bgColor rgb="FFFF0000"/>
        </patternFill>
      </fill>
    </dxf>
    <dxf>
      <font>
        <color theme="0" tint="-0.499984740745262"/>
      </font>
      <fill>
        <patternFill>
          <bgColor theme="2"/>
        </patternFill>
      </fill>
    </dxf>
    <dxf>
      <font>
        <color theme="0"/>
      </font>
      <fill>
        <patternFill>
          <bgColor theme="7"/>
        </patternFill>
      </fill>
    </dxf>
    <dxf>
      <font>
        <color auto="1"/>
      </font>
    </dxf>
    <dxf>
      <font>
        <color theme="0"/>
      </font>
      <fill>
        <patternFill>
          <bgColor rgb="FF7030A0"/>
        </patternFill>
      </fill>
    </dxf>
    <dxf>
      <font>
        <b/>
        <i/>
        <color theme="0"/>
      </font>
      <fill>
        <patternFill>
          <bgColor rgb="FFFF0000"/>
        </patternFill>
      </fill>
    </dxf>
    <dxf>
      <font>
        <b val="0"/>
        <i/>
        <color rgb="FF00B050"/>
      </font>
    </dxf>
    <dxf>
      <font>
        <b val="0"/>
        <i/>
        <color theme="2" tint="-9.9917600024414813E-2"/>
      </font>
    </dxf>
    <dxf>
      <font>
        <b val="0"/>
        <i/>
        <color theme="2" tint="-9.9917600024414813E-2"/>
      </font>
    </dxf>
    <dxf>
      <font>
        <b/>
        <i val="0"/>
        <color rgb="FF00B050"/>
      </font>
    </dxf>
    <dxf>
      <font>
        <b/>
        <i val="0"/>
        <color rgb="FF00B050"/>
      </font>
    </dxf>
    <dxf>
      <font>
        <b/>
        <i val="0"/>
        <color rgb="FF00B050"/>
      </font>
    </dxf>
    <dxf>
      <font>
        <b val="0"/>
        <i/>
        <color theme="2" tint="-9.9917600024414813E-2"/>
      </font>
    </dxf>
    <dxf>
      <font>
        <b/>
        <i val="0"/>
        <color theme="0"/>
      </font>
      <fill>
        <patternFill>
          <bgColor rgb="FF00B050"/>
        </patternFill>
      </fill>
    </dxf>
    <dxf>
      <font>
        <b/>
        <i val="0"/>
        <color theme="1"/>
      </font>
      <fill>
        <patternFill>
          <bgColor theme="7"/>
        </patternFill>
      </fill>
    </dxf>
    <dxf>
      <font>
        <b/>
        <i val="0"/>
        <color theme="0"/>
      </font>
      <fill>
        <patternFill>
          <bgColor rgb="FFFF0000"/>
        </patternFill>
      </fill>
    </dxf>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strike val="0"/>
        <outline val="0"/>
        <shadow val="0"/>
        <u val="none"/>
        <vertAlign val="baseline"/>
        <sz val="8"/>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strike val="0"/>
        <outline val="0"/>
        <shadow val="0"/>
        <u val="none"/>
        <vertAlign val="baseline"/>
        <sz val="8"/>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8"/>
        <color theme="0"/>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indexed="64"/>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theme="0"/>
        </right>
        <top style="thin">
          <color theme="0"/>
        </top>
        <bottom style="thin">
          <color theme="0"/>
        </bottom>
        <vertical style="thin">
          <color theme="0"/>
        </vertical>
        <horizontal style="thin">
          <color theme="0"/>
        </horizontal>
      </border>
    </dxf>
    <dxf>
      <border diagonalUp="0" diagonalDown="0">
        <left style="thin">
          <color theme="6"/>
        </left>
        <right style="thin">
          <color theme="6"/>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theme="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1"/>
        </left>
        <right style="thin">
          <color theme="1"/>
        </right>
        <top/>
        <bottom/>
        <vertical style="thin">
          <color theme="1"/>
        </vertical>
        <horizontal/>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numFmt numFmtId="164" formatCode="[$-409]d\-mmm;@"/>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9"/>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strike val="0"/>
        <outline val="0"/>
        <shadow val="0"/>
        <u val="none"/>
        <vertAlign val="baseline"/>
        <sz val="8"/>
        <color theme="1"/>
        <name val="Calibri"/>
        <family val="2"/>
        <scheme val="minor"/>
      </font>
      <numFmt numFmtId="2" formatCode="0.00"/>
      <fill>
        <patternFill patternType="none">
          <fgColor indexed="64"/>
          <bgColor auto="1"/>
        </patternFill>
      </fill>
      <alignment horizontal="center" vertical="center" textRotation="0" wrapText="1" indent="0" justifyLastLine="0" shrinkToFit="0" readingOrder="0"/>
      <border diagonalUp="0" diagonalDown="0">
        <left/>
        <right style="thin">
          <color theme="0"/>
        </right>
        <top style="thin">
          <color theme="0"/>
        </top>
        <bottom style="thin">
          <color theme="0"/>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vertical="center" textRotation="0" wrapText="1" indent="0" justifyLastLine="0" shrinkToFit="0" readingOrder="0"/>
    </dxf>
    <dxf>
      <border>
        <bottom style="thin">
          <color indexed="64"/>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167" formatCode="m/d/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8"/>
        <color auto="1"/>
        <name val="Calibri"/>
        <family val="2"/>
        <scheme val="minor"/>
      </font>
      <numFmt numFmtId="2" formatCode="0.00"/>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theme="0"/>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alignment vertical="center" textRotation="0" wrapText="1" indent="0" justifyLastLine="0" shrinkToFit="0" readingOrder="0"/>
    </dxf>
    <dxf>
      <border>
        <bottom style="thin">
          <color indexed="64"/>
        </bottom>
      </border>
    </dxf>
    <dxf>
      <font>
        <strike val="0"/>
        <outline val="0"/>
        <shadow val="0"/>
        <u val="none"/>
        <vertAlign val="baseline"/>
        <sz val="10"/>
        <color auto="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8F3694"/>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'Data Validation'!$H$6</c:f>
              <c:strCache>
                <c:ptCount val="1"/>
                <c:pt idx="0">
                  <c:v>Complete</c:v>
                </c:pt>
              </c:strCache>
            </c:strRef>
          </c:tx>
          <c:spPr>
            <a:solidFill>
              <a:srgbClr val="00B050"/>
            </a:solidFill>
            <a:ln w="6350">
              <a:solidFill>
                <a:schemeClr val="bg2">
                  <a:lumMod val="90000"/>
                </a:schemeClr>
              </a:solidFill>
            </a:ln>
            <a:effectLst/>
          </c:spPr>
          <c:invertIfNegative val="0"/>
          <c:dPt>
            <c:idx val="0"/>
            <c:invertIfNegative val="0"/>
            <c:bubble3D val="0"/>
            <c:spPr>
              <a:noFill/>
              <a:ln w="9525">
                <a:solidFill>
                  <a:schemeClr val="tx1"/>
                </a:solidFill>
                <a:prstDash val="sysDash"/>
              </a:ln>
              <a:effectLst/>
            </c:spPr>
            <c:extLst>
              <c:ext xmlns:c16="http://schemas.microsoft.com/office/drawing/2014/chart" uri="{C3380CC4-5D6E-409C-BE32-E72D297353CC}">
                <c16:uniqueId val="{00000001-8F87-47F5-9343-B79A4DCF3FA5}"/>
              </c:ext>
            </c:extLst>
          </c:dPt>
          <c:dLbls>
            <c:dLbl>
              <c:idx val="0"/>
              <c:tx>
                <c:rich>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r>
                      <a:rPr lang="en-US"/>
                      <a:t>89%</a:t>
                    </a:r>
                    <a:r>
                      <a:rPr lang="en-US" baseline="0"/>
                      <a:t>, 124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87-47F5-9343-B79A4DCF3FA5}"/>
                </c:ext>
              </c:extLst>
            </c:dLbl>
            <c:dLbl>
              <c:idx val="1"/>
              <c:tx>
                <c:rich>
                  <a:bodyPr/>
                  <a:lstStyle/>
                  <a:p>
                    <a:r>
                      <a:rPr lang="en-US"/>
                      <a:t>68%</a:t>
                    </a:r>
                    <a:r>
                      <a:rPr lang="en-US" baseline="0"/>
                      <a:t>, 94</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87-47F5-9343-B79A4DCF3FA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Validation'!$I$6:$J$6</c:f>
              <c:numCache>
                <c:formatCode>General</c:formatCode>
                <c:ptCount val="2"/>
                <c:pt idx="0">
                  <c:v>133</c:v>
                </c:pt>
                <c:pt idx="1">
                  <c:v>94</c:v>
                </c:pt>
              </c:numCache>
            </c:numRef>
          </c:val>
          <c:extLst>
            <c:ext xmlns:c16="http://schemas.microsoft.com/office/drawing/2014/chart" uri="{C3380CC4-5D6E-409C-BE32-E72D297353CC}">
              <c16:uniqueId val="{00000003-8F87-47F5-9343-B79A4DCF3FA5}"/>
            </c:ext>
          </c:extLst>
        </c:ser>
        <c:ser>
          <c:idx val="1"/>
          <c:order val="1"/>
          <c:tx>
            <c:strRef>
              <c:f>'Data Validation'!$H$7</c:f>
              <c:strCache>
                <c:ptCount val="1"/>
                <c:pt idx="0">
                  <c:v>Incomplete</c:v>
                </c:pt>
              </c:strCache>
            </c:strRef>
          </c:tx>
          <c:spPr>
            <a:noFill/>
            <a:ln>
              <a:noFill/>
            </a:ln>
            <a:effectLst/>
          </c:spPr>
          <c:invertIfNegative val="0"/>
          <c:dLbls>
            <c:dLbl>
              <c:idx val="0"/>
              <c:dLblPos val="inBase"/>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F87-47F5-9343-B79A4DCF3FA5}"/>
                </c:ext>
              </c:extLst>
            </c:dLbl>
            <c:spPr>
              <a:noFill/>
              <a:ln>
                <a:noFill/>
              </a:ln>
              <a:effectLst/>
            </c:spPr>
            <c:txPr>
              <a:bodyPr rot="0" spcFirstLastPara="1" vertOverflow="ellipsis" vert="horz" wrap="square" lIns="38100" tIns="19050" rIns="38100" bIns="19050" anchor="ctr" anchorCtr="1">
                <a:spAutoFit/>
              </a:bodyPr>
              <a:lstStyle/>
              <a:p>
                <a:pPr>
                  <a:defRPr sz="600" b="0" i="1" u="none" strike="noStrike" kern="1200" baseline="0">
                    <a:solidFill>
                      <a:schemeClr val="tx1"/>
                    </a:solidFill>
                    <a:latin typeface="+mn-lt"/>
                    <a:ea typeface="+mn-ea"/>
                    <a:cs typeface="+mn-cs"/>
                  </a:defRPr>
                </a:pPr>
                <a:endParaRPr lang="en-US"/>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Validation'!$I$5:$J$5</c:f>
              <c:strCache>
                <c:ptCount val="2"/>
                <c:pt idx="0">
                  <c:v>Anticipated</c:v>
                </c:pt>
                <c:pt idx="1">
                  <c:v>Actual</c:v>
                </c:pt>
              </c:strCache>
            </c:strRef>
          </c:cat>
          <c:val>
            <c:numRef>
              <c:f>'Data Validation'!$I$7:$J$7</c:f>
              <c:numCache>
                <c:formatCode>0</c:formatCode>
                <c:ptCount val="2"/>
                <c:pt idx="0">
                  <c:v>6</c:v>
                </c:pt>
                <c:pt idx="1">
                  <c:v>45</c:v>
                </c:pt>
              </c:numCache>
            </c:numRef>
          </c:val>
          <c:extLst>
            <c:ext xmlns:c16="http://schemas.microsoft.com/office/drawing/2014/chart" uri="{C3380CC4-5D6E-409C-BE32-E72D297353CC}">
              <c16:uniqueId val="{00000005-8F87-47F5-9343-B79A4DCF3FA5}"/>
            </c:ext>
          </c:extLst>
        </c:ser>
        <c:dLbls>
          <c:dLblPos val="inEnd"/>
          <c:showLegendKey val="0"/>
          <c:showVal val="1"/>
          <c:showCatName val="0"/>
          <c:showSerName val="0"/>
          <c:showPercent val="0"/>
          <c:showBubbleSize val="0"/>
        </c:dLbls>
        <c:gapWidth val="5"/>
        <c:overlap val="100"/>
        <c:axId val="636525055"/>
        <c:axId val="629237087"/>
      </c:barChart>
      <c:catAx>
        <c:axId val="63652505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9237087"/>
        <c:crosses val="autoZero"/>
        <c:auto val="1"/>
        <c:lblAlgn val="ctr"/>
        <c:lblOffset val="100"/>
        <c:noMultiLvlLbl val="0"/>
      </c:catAx>
      <c:valAx>
        <c:axId val="62923708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b" anchorCtr="0"/>
          <a:lstStyle/>
          <a:p>
            <a:pPr>
              <a:defRPr sz="700" b="0" i="0" u="none" strike="noStrike" kern="1200" baseline="0">
                <a:solidFill>
                  <a:schemeClr val="tx1">
                    <a:lumMod val="65000"/>
                    <a:lumOff val="35000"/>
                  </a:schemeClr>
                </a:solidFill>
                <a:latin typeface="+mn-lt"/>
                <a:ea typeface="+mn-ea"/>
                <a:cs typeface="+mn-cs"/>
              </a:defRPr>
            </a:pPr>
            <a:endParaRPr lang="en-US"/>
          </a:p>
        </c:txPr>
        <c:crossAx val="636525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34924</xdr:colOff>
      <xdr:row>11</xdr:row>
      <xdr:rowOff>12699</xdr:rowOff>
    </xdr:from>
    <xdr:to>
      <xdr:col>63</xdr:col>
      <xdr:colOff>55563</xdr:colOff>
      <xdr:row>11</xdr:row>
      <xdr:rowOff>793750</xdr:rowOff>
    </xdr:to>
    <xdr:graphicFrame macro="">
      <xdr:nvGraphicFramePr>
        <xdr:cNvPr id="4" name="Chart 5">
          <a:extLst>
            <a:ext uri="{FF2B5EF4-FFF2-40B4-BE49-F238E27FC236}">
              <a16:creationId xmlns:a16="http://schemas.microsoft.com/office/drawing/2014/main" id="{EE7F4303-5725-47AE-8022-074A48E1B5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EOHHS%20&#8211;%20Pulse/Shared%20Documents/3.0%20Templates%20&amp;%20Resources/EOHHS%20Project%20Tracking%20Template_mk_cg_bls_0915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2CD7071-C129-4E04-BCC9-50025475EC1F}" name="Table2" displayName="Table2" ref="A1:L886" totalsRowShown="0" headerRowDxfId="108" dataDxfId="106" headerRowBorderDxfId="107" tableBorderDxfId="105" totalsRowBorderDxfId="104">
  <autoFilter ref="A1:L886" xr:uid="{C3F99132-075B-4EEB-8ABC-BA8EA717E754}"/>
  <sortState ref="A2:L884">
    <sortCondition ref="A1:A884"/>
  </sortState>
  <tableColumns count="12">
    <tableColumn id="1" xr3:uid="{31C40833-1BB0-44A9-972F-12242965E8E7}" name="#" dataDxfId="103"/>
    <tableColumn id="2" xr3:uid="{790CB759-E04F-4A7F-939E-E38120C534EA}" name="Action Item" dataDxfId="2"/>
    <tableColumn id="3" xr3:uid="{344B955D-0DF9-4D9C-806D-4ACD529CBDEE}" name="Reason" dataDxfId="0"/>
    <tableColumn id="11" xr3:uid="{4031B57B-1324-4934-A25A-155F2030B7C6}" name="Del" dataDxfId="1"/>
    <tableColumn id="10" xr3:uid="{7AC4D7AD-0AC4-47EA-9DED-FB118B7F6F84}" name="Accountable" dataDxfId="102"/>
    <tableColumn id="4" xr3:uid="{9BC581AD-ACAF-4F5A-9CBA-81D29BAA3C57}" name="Support" dataDxfId="101"/>
    <tableColumn id="13" xr3:uid="{50013644-B5C0-47D9-B402-B67D7D2A960E}" name="Origin" dataDxfId="100"/>
    <tableColumn id="9" xr3:uid="{3A66BFBB-5DC1-4620-AC60-E5A602978D45}" name="Created" dataDxfId="99"/>
    <tableColumn id="5" xr3:uid="{4F7EC1E0-A8D7-405D-A489-467F83B3E2ED}" name="Start" dataDxfId="98"/>
    <tableColumn id="12" xr3:uid="{9721F219-AD22-4E64-BC27-FFB76F5DFB91}" name="Due" dataDxfId="97"/>
    <tableColumn id="6" xr3:uid="{F28A27F0-8EA5-4E30-AA97-92EE3C8534D2}" name="Done" dataDxfId="96"/>
    <tableColumn id="7" xr3:uid="{ACB3B755-D5F4-4B09-965E-36493ABD0B47}" name="Status" dataDxfId="95"/>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A9E2B7-FADE-4CAF-8883-99052CAA8CF4}" name="Table5910" displayName="Table5910" ref="F1:F10" totalsRowShown="0" headerRowDxfId="48" dataDxfId="47">
  <autoFilter ref="F1:F10" xr:uid="{CAEBCF59-F104-4FE6-B872-B9B91D012543}"/>
  <sortState ref="F2:F11">
    <sortCondition ref="F1:F11"/>
  </sortState>
  <tableColumns count="1">
    <tableColumn id="1" xr3:uid="{3619F7EA-E432-4CE3-B7F1-8F56D26B01F6}" name="Agency" dataDxfId="4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CC27DD-202D-447D-9595-DDC328782470}" name="Table3" displayName="Table3" ref="A1:J6" totalsRowShown="0" headerRowDxfId="94" dataDxfId="92" headerRowBorderDxfId="93" tableBorderDxfId="91">
  <autoFilter ref="A1:J6" xr:uid="{658AE3ED-89E5-4107-B0A2-6623A41F9153}"/>
  <tableColumns count="10">
    <tableColumn id="1" xr3:uid="{12E213A5-2BE4-4A33-B924-FA7C6659A6CA}" name="#" dataDxfId="90"/>
    <tableColumn id="2" xr3:uid="{152E1F18-9DC2-4F59-A43F-20939AEE4FB7}" name="Risk / Issue" dataDxfId="89"/>
    <tableColumn id="10" xr3:uid="{0996E2FF-F087-4AF0-AD7A-609C9E875750}" name="Origin" dataDxfId="88"/>
    <tableColumn id="8" xr3:uid="{76747F31-A87E-4619-B821-35EC1FB4FAC8}" name="Date Created" dataDxfId="87"/>
    <tableColumn id="7" xr3:uid="{9C22960A-96D7-4ECC-8F5E-0C5E7B970790}" name="Date Due" dataDxfId="86"/>
    <tableColumn id="6" xr3:uid="{3ADB814A-82FF-4943-B3F3-AD16DBBAE8C7}" name="Description" dataDxfId="85"/>
    <tableColumn id="3" xr3:uid="{0B8EFBAB-65DA-43E0-AE2A-45FE47A7802E}" name="Mitigation Plan" dataDxfId="84"/>
    <tableColumn id="9" xr3:uid="{58B9F7FF-BF85-4D5B-AD43-27A54C2F9E73}" name="Primary Owner" dataDxfId="83"/>
    <tableColumn id="4" xr3:uid="{2A591FB0-0F78-4A0E-8879-79288592BEF4}" name="Status" dataDxfId="82"/>
    <tableColumn id="5" xr3:uid="{35182E29-FDD1-4434-AC5D-7732684AAACF}" name="Notes" dataDxfId="8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436043-1E48-4D4A-BD5A-78E058C7C413}" name="Table4" displayName="Table4" ref="A1:J8" totalsRowShown="0" headerRowDxfId="80" dataDxfId="78" headerRowBorderDxfId="79" tableBorderDxfId="77">
  <autoFilter ref="A1:J8" xr:uid="{D1165D72-D096-4E47-97B5-89E85A1DCFBF}"/>
  <tableColumns count="10">
    <tableColumn id="12" xr3:uid="{8E436F92-5F30-425B-AE1E-EBC8611BE29D}" name="#" dataDxfId="76"/>
    <tableColumn id="11" xr3:uid="{CC5A3ED7-5566-4FE6-AB8E-99D4CB6C9393}" name="Question / Decision" dataDxfId="75"/>
    <tableColumn id="1" xr3:uid="{4D91636E-65EB-4C9E-A674-6089FCD9FF13}" name="Origin" dataDxfId="74"/>
    <tableColumn id="2" xr3:uid="{2881EBEB-FFBB-46D9-854C-DA0B49117929}" name="Date Created" dataDxfId="73"/>
    <tableColumn id="7" xr3:uid="{41049A92-B1A8-45B0-B35E-B78CFF9ADF1D}" name="Date Due" dataDxfId="72"/>
    <tableColumn id="6" xr3:uid="{8B3E59C7-6549-467A-9B61-267345B856E9}" name="Description" dataDxfId="71"/>
    <tableColumn id="8" xr3:uid="{DE71D88A-C2A9-4B6A-ABBF-5F9F55BDECEF}" name="Outcome" dataDxfId="70"/>
    <tableColumn id="10" xr3:uid="{DD324942-3DC6-4555-B6AC-81297F281D97}" name="Primary Owner" dataDxfId="69"/>
    <tableColumn id="9" xr3:uid="{9328BBFF-EBD0-4818-AC76-84B081104D47}" name="Status" dataDxfId="68"/>
    <tableColumn id="4" xr3:uid="{3DA58374-C6D7-4E24-AD76-88FAC399F7C6}" name="Notes" dataDxfId="6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6F74DA-E20D-4B9D-AACB-76A4B7FBB7B6}" name="Table1" displayName="Table1" ref="A1:A5" totalsRowShown="0" headerRowDxfId="66" dataDxfId="65">
  <autoFilter ref="A1:A5" xr:uid="{4E2871DA-8C32-44B4-964E-8F012AC8A4EB}"/>
  <tableColumns count="1">
    <tableColumn id="1" xr3:uid="{0BD7FB48-6CD9-4162-9EFC-121739FDC9AA}" name="Status" dataDxfId="6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219567-2BDD-449D-9055-53A880E0C13E}" name="Table5" displayName="Table5" ref="B1:B5" totalsRowShown="0" headerRowDxfId="63" dataDxfId="62">
  <autoFilter ref="B1:B5" xr:uid="{EB2C25F4-5CEF-43D2-87DB-777BA7E8E517}"/>
  <tableColumns count="1">
    <tableColumn id="1" xr3:uid="{D25D56E5-B96E-441A-9013-6735328732CF}" name="Project Manager" dataDxfId="6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540E1B1-2249-4582-9754-74C2DFFB3885}" name="Table6" displayName="Table6" ref="C1:C10" totalsRowShown="0" headerRowDxfId="60" dataDxfId="59">
  <autoFilter ref="C1:C10" xr:uid="{83277DEB-2AD3-40E8-9D49-12A86D671F4B}"/>
  <sortState ref="C2:C8">
    <sortCondition ref="C1:C8"/>
  </sortState>
  <tableColumns count="1">
    <tableColumn id="1" xr3:uid="{7D100D38-D278-4700-9E3B-3BE7F15905AB}" name="AI Status" dataDxfId="5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E3A867F-93DD-46B2-95EC-A4194661365D}" name="Table7" displayName="Table7" ref="D1:D9" totalsRowShown="0" headerRowDxfId="57" dataDxfId="56">
  <autoFilter ref="D1:D9" xr:uid="{0AE35517-8AB6-4709-AB6E-669C9A1FD075}"/>
  <sortState ref="D2:D8">
    <sortCondition ref="D1:D8"/>
  </sortState>
  <tableColumns count="1">
    <tableColumn id="1" xr3:uid="{C412DC00-B964-473C-A21F-68CD108A44D9}" name="QRID Status" dataDxfId="5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A6CFC91-8FA0-4011-91D3-13BA6F7CC0C2}" name="Table59" displayName="Table59" ref="G1:G4" totalsRowShown="0" headerRowDxfId="54" dataDxfId="53">
  <autoFilter ref="G1:G4" xr:uid="{AFA83CED-0C65-4EAE-AD26-FBAA4B8341FE}"/>
  <tableColumns count="1">
    <tableColumn id="1" xr3:uid="{5DE16F8D-357B-400B-8229-80FB5C5076C1}" name="Decision Rights" dataDxfId="5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293BAA9-DE38-419F-873B-7E980B839B89}" name="Table5912" displayName="Table5912" ref="E1:E5" totalsRowShown="0" headerRowDxfId="51" dataDxfId="50">
  <autoFilter ref="E1:E5" xr:uid="{BFC3BE4F-B5D2-4CA4-A399-E4738166E6E5}"/>
  <tableColumns count="1">
    <tableColumn id="1" xr3:uid="{9BD22393-B3C9-466E-9C5D-86C763A599E0}" name="Frequency" dataDxfId="4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7.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156C-FCA1-4AE1-949B-CAF0E8599F25}">
  <dimension ref="A1:BL48"/>
  <sheetViews>
    <sheetView showGridLines="0" topLeftCell="A19" zoomScale="120" zoomScaleNormal="120" zoomScaleSheetLayoutView="140" zoomScalePageLayoutView="150" workbookViewId="0">
      <selection activeCell="O8" sqref="O8:BL8"/>
    </sheetView>
  </sheetViews>
  <sheetFormatPr defaultRowHeight="12" x14ac:dyDescent="0.2"/>
  <cols>
    <col min="1" max="64" width="1.5703125" style="1" customWidth="1"/>
    <col min="65" max="16384" width="9.140625" style="1"/>
  </cols>
  <sheetData>
    <row r="1" spans="1:64" s="3" customFormat="1" ht="18.75" customHeight="1" x14ac:dyDescent="0.25">
      <c r="A1" s="148" t="s">
        <v>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57" t="s">
        <v>1</v>
      </c>
      <c r="AR1" s="157"/>
      <c r="AS1" s="157"/>
      <c r="AT1" s="157"/>
      <c r="AU1" s="157"/>
      <c r="AV1" s="157"/>
      <c r="AW1" s="157"/>
      <c r="AX1" s="157"/>
      <c r="AY1" s="157"/>
      <c r="AZ1" s="157"/>
      <c r="BA1" s="157"/>
      <c r="BB1" s="159" t="s">
        <v>2</v>
      </c>
      <c r="BC1" s="159"/>
      <c r="BD1" s="159"/>
      <c r="BE1" s="159"/>
      <c r="BF1" s="159"/>
      <c r="BG1" s="159"/>
      <c r="BH1" s="159"/>
      <c r="BI1" s="159"/>
      <c r="BJ1" s="159"/>
      <c r="BK1" s="159"/>
      <c r="BL1" s="159"/>
    </row>
    <row r="2" spans="1:64" s="3" customFormat="1" ht="18.75" customHeight="1" x14ac:dyDescent="0.2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57" t="s">
        <v>3</v>
      </c>
      <c r="AR2" s="157"/>
      <c r="AS2" s="157"/>
      <c r="AT2" s="157"/>
      <c r="AU2" s="157"/>
      <c r="AV2" s="157"/>
      <c r="AW2" s="157"/>
      <c r="AX2" s="157"/>
      <c r="AY2" s="157"/>
      <c r="AZ2" s="157"/>
      <c r="BA2" s="157"/>
      <c r="BB2" s="158">
        <f ca="1">TODAY()</f>
        <v>43522</v>
      </c>
      <c r="BC2" s="158"/>
      <c r="BD2" s="158"/>
      <c r="BE2" s="158"/>
      <c r="BF2" s="158"/>
      <c r="BG2" s="158"/>
      <c r="BH2" s="158"/>
      <c r="BI2" s="158"/>
      <c r="BJ2" s="158"/>
      <c r="BK2" s="158"/>
      <c r="BL2" s="158"/>
    </row>
    <row r="3" spans="1:64" s="3" customFormat="1" ht="18.75" customHeight="1" x14ac:dyDescent="0.25">
      <c r="A3" s="147" t="s">
        <v>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57" t="s">
        <v>5</v>
      </c>
      <c r="AR3" s="157"/>
      <c r="AS3" s="157"/>
      <c r="AT3" s="157"/>
      <c r="AU3" s="157"/>
      <c r="AV3" s="157"/>
      <c r="AW3" s="157"/>
      <c r="AX3" s="157"/>
      <c r="AY3" s="157"/>
      <c r="AZ3" s="157"/>
      <c r="BA3" s="157"/>
      <c r="BB3" s="156" t="s">
        <v>6</v>
      </c>
      <c r="BC3" s="156"/>
      <c r="BD3" s="156"/>
      <c r="BE3" s="156"/>
      <c r="BF3" s="156"/>
      <c r="BG3" s="156"/>
      <c r="BH3" s="156"/>
      <c r="BI3" s="156"/>
      <c r="BJ3" s="156"/>
      <c r="BK3" s="156"/>
      <c r="BL3" s="156"/>
    </row>
    <row r="4" spans="1:64" ht="3.75" customHeight="1" x14ac:dyDescent="0.2">
      <c r="A4" s="160"/>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row>
    <row r="5" spans="1:64" ht="20.25" customHeight="1" x14ac:dyDescent="0.2">
      <c r="A5" s="167" t="s">
        <v>7</v>
      </c>
      <c r="B5" s="168"/>
      <c r="C5" s="168"/>
      <c r="D5" s="168"/>
      <c r="E5" s="168"/>
      <c r="F5" s="168"/>
      <c r="G5" s="168"/>
      <c r="H5" s="168"/>
      <c r="I5" s="180" t="s">
        <v>8</v>
      </c>
      <c r="J5" s="180"/>
      <c r="K5" s="180"/>
      <c r="L5" s="180"/>
      <c r="M5" s="180"/>
      <c r="N5" s="180"/>
      <c r="O5" s="161" t="s">
        <v>9</v>
      </c>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2"/>
    </row>
    <row r="6" spans="1:64" s="4" customFormat="1" ht="66" customHeight="1" x14ac:dyDescent="0.2">
      <c r="A6" s="169" t="s">
        <v>10</v>
      </c>
      <c r="B6" s="170"/>
      <c r="C6" s="170"/>
      <c r="D6" s="170"/>
      <c r="E6" s="170"/>
      <c r="F6" s="170"/>
      <c r="G6" s="170"/>
      <c r="H6" s="170"/>
      <c r="I6" s="181" t="s">
        <v>6</v>
      </c>
      <c r="J6" s="182"/>
      <c r="K6" s="182"/>
      <c r="L6" s="182"/>
      <c r="M6" s="182"/>
      <c r="N6" s="183"/>
      <c r="O6" s="163" t="s">
        <v>11</v>
      </c>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4"/>
    </row>
    <row r="7" spans="1:64" s="4" customFormat="1" ht="40.5" customHeight="1" x14ac:dyDescent="0.2">
      <c r="A7" s="171" t="s">
        <v>12</v>
      </c>
      <c r="B7" s="172"/>
      <c r="C7" s="172"/>
      <c r="D7" s="172"/>
      <c r="E7" s="172"/>
      <c r="F7" s="172"/>
      <c r="G7" s="172"/>
      <c r="H7" s="172"/>
      <c r="I7" s="181" t="s">
        <v>6</v>
      </c>
      <c r="J7" s="182"/>
      <c r="K7" s="182"/>
      <c r="L7" s="182"/>
      <c r="M7" s="182"/>
      <c r="N7" s="183"/>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6"/>
    </row>
    <row r="8" spans="1:64" s="4" customFormat="1" ht="66" customHeight="1" x14ac:dyDescent="0.2">
      <c r="A8" s="169" t="s">
        <v>13</v>
      </c>
      <c r="B8" s="170"/>
      <c r="C8" s="170"/>
      <c r="D8" s="170"/>
      <c r="E8" s="170"/>
      <c r="F8" s="170"/>
      <c r="G8" s="170"/>
      <c r="H8" s="170"/>
      <c r="I8" s="181" t="s">
        <v>6</v>
      </c>
      <c r="J8" s="182"/>
      <c r="K8" s="182"/>
      <c r="L8" s="182"/>
      <c r="M8" s="182"/>
      <c r="N8" s="183"/>
      <c r="O8" s="163" t="s">
        <v>14</v>
      </c>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4"/>
    </row>
    <row r="9" spans="1:64" s="4" customFormat="1" ht="33.75" customHeight="1" x14ac:dyDescent="0.2">
      <c r="A9" s="171" t="s">
        <v>15</v>
      </c>
      <c r="B9" s="172"/>
      <c r="C9" s="172"/>
      <c r="D9" s="172"/>
      <c r="E9" s="172"/>
      <c r="F9" s="172"/>
      <c r="G9" s="172"/>
      <c r="H9" s="172"/>
      <c r="I9" s="181" t="s">
        <v>16</v>
      </c>
      <c r="J9" s="182"/>
      <c r="K9" s="182"/>
      <c r="L9" s="182"/>
      <c r="M9" s="182"/>
      <c r="N9" s="183"/>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6"/>
    </row>
    <row r="10" spans="1:64" s="4" customFormat="1" ht="75.75" customHeight="1" x14ac:dyDescent="0.2">
      <c r="A10" s="154" t="s">
        <v>17</v>
      </c>
      <c r="B10" s="155"/>
      <c r="C10" s="155"/>
      <c r="D10" s="155"/>
      <c r="E10" s="155"/>
      <c r="F10" s="155"/>
      <c r="G10" s="155"/>
      <c r="H10" s="155"/>
      <c r="I10" s="184" t="s">
        <v>16</v>
      </c>
      <c r="J10" s="185"/>
      <c r="K10" s="185"/>
      <c r="L10" s="185"/>
      <c r="M10" s="185"/>
      <c r="N10" s="186"/>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78"/>
      <c r="AZ10" s="178"/>
      <c r="BA10" s="178"/>
      <c r="BB10" s="178"/>
      <c r="BC10" s="178"/>
      <c r="BD10" s="178"/>
      <c r="BE10" s="178"/>
      <c r="BF10" s="178"/>
      <c r="BG10" s="178"/>
      <c r="BH10" s="178"/>
      <c r="BI10" s="178"/>
      <c r="BJ10" s="178"/>
      <c r="BK10" s="178"/>
      <c r="BL10" s="179"/>
    </row>
    <row r="11" spans="1:64" s="4" customFormat="1" ht="16.5" customHeight="1" x14ac:dyDescent="0.2">
      <c r="A11" s="224" t="s">
        <v>18</v>
      </c>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row>
    <row r="12" spans="1:64" ht="65.25" customHeight="1" x14ac:dyDescent="0.2">
      <c r="A12" s="225"/>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row>
    <row r="13" spans="1:64" ht="16.5" customHeight="1" x14ac:dyDescent="0.2">
      <c r="A13" s="154" t="s">
        <v>19</v>
      </c>
      <c r="B13" s="155"/>
      <c r="C13" s="155"/>
      <c r="D13" s="155"/>
      <c r="E13" s="155"/>
      <c r="F13" s="155"/>
      <c r="G13" s="155"/>
      <c r="H13" s="155"/>
      <c r="I13" s="152">
        <f>'Data Validation'!I2</f>
        <v>43313</v>
      </c>
      <c r="J13" s="152"/>
      <c r="K13" s="152"/>
      <c r="L13" s="152"/>
      <c r="M13" s="152"/>
      <c r="N13" s="152"/>
      <c r="O13" s="152"/>
      <c r="P13" s="152"/>
      <c r="Q13" s="152"/>
      <c r="R13" s="151" t="s">
        <v>20</v>
      </c>
      <c r="S13" s="151"/>
      <c r="T13" s="151"/>
      <c r="U13" s="151"/>
      <c r="V13" s="151"/>
      <c r="W13" s="151"/>
      <c r="X13" s="151"/>
      <c r="Y13" s="151"/>
      <c r="Z13" s="151"/>
      <c r="AA13" s="151"/>
      <c r="AB13" s="151"/>
      <c r="AC13" s="151"/>
      <c r="AD13" s="153">
        <f>'Data Validation'!I4</f>
        <v>43465</v>
      </c>
      <c r="AE13" s="153"/>
      <c r="AF13" s="153"/>
      <c r="AG13" s="153"/>
      <c r="AH13" s="153"/>
      <c r="AI13" s="153"/>
      <c r="AJ13" s="153"/>
      <c r="AK13" s="153"/>
      <c r="AL13" s="153"/>
      <c r="AM13" s="151" t="s">
        <v>21</v>
      </c>
      <c r="AN13" s="151"/>
      <c r="AO13" s="151"/>
      <c r="AP13" s="151"/>
      <c r="AQ13" s="151"/>
      <c r="AR13" s="151"/>
      <c r="AS13" s="151"/>
      <c r="AT13" s="151"/>
      <c r="AU13" s="151"/>
      <c r="AV13" s="151"/>
      <c r="AW13" s="151"/>
      <c r="AX13" s="151"/>
      <c r="AY13" s="151"/>
      <c r="AZ13" s="151"/>
      <c r="BA13" s="151"/>
      <c r="BB13" s="151"/>
      <c r="BC13" s="151"/>
      <c r="BD13" s="151"/>
      <c r="BE13" s="149">
        <f ca="1">(AD13-BB2)</f>
        <v>-57</v>
      </c>
      <c r="BF13" s="149"/>
      <c r="BG13" s="149"/>
      <c r="BH13" s="149"/>
      <c r="BI13" s="149"/>
      <c r="BJ13" s="149"/>
      <c r="BK13" s="149"/>
      <c r="BL13" s="150"/>
    </row>
    <row r="14" spans="1:64" ht="16.5" customHeight="1" x14ac:dyDescent="0.2">
      <c r="A14" s="206" t="s">
        <v>13</v>
      </c>
      <c r="B14" s="206"/>
      <c r="C14" s="206"/>
      <c r="D14" s="206"/>
      <c r="E14" s="206"/>
      <c r="F14" s="206"/>
      <c r="G14" s="206"/>
      <c r="H14" s="206"/>
      <c r="I14" s="206"/>
      <c r="J14" s="206"/>
      <c r="K14" s="206"/>
      <c r="L14" s="206"/>
      <c r="M14" s="206"/>
      <c r="N14" s="206"/>
      <c r="O14" s="206"/>
      <c r="P14" s="207"/>
      <c r="Q14" s="208" t="s">
        <v>15</v>
      </c>
      <c r="R14" s="208"/>
      <c r="S14" s="208"/>
      <c r="T14" s="208"/>
      <c r="U14" s="208"/>
      <c r="V14" s="208"/>
      <c r="W14" s="208"/>
      <c r="X14" s="208"/>
      <c r="Y14" s="208"/>
      <c r="Z14" s="208"/>
      <c r="AA14" s="208"/>
      <c r="AB14" s="208"/>
      <c r="AC14" s="208"/>
      <c r="AD14" s="208"/>
      <c r="AE14" s="208"/>
      <c r="AF14" s="208"/>
      <c r="AG14" s="205" t="s">
        <v>22</v>
      </c>
      <c r="AH14" s="205"/>
      <c r="AI14" s="205"/>
      <c r="AJ14" s="205"/>
      <c r="AK14" s="205"/>
      <c r="AL14" s="205"/>
      <c r="AM14" s="205"/>
      <c r="AN14" s="205"/>
      <c r="AO14" s="205"/>
      <c r="AP14" s="205"/>
      <c r="AQ14" s="205"/>
      <c r="AR14" s="205"/>
      <c r="AS14" s="205"/>
      <c r="AT14" s="205"/>
      <c r="AU14" s="205"/>
      <c r="AV14" s="205"/>
      <c r="AW14" s="245" t="s">
        <v>23</v>
      </c>
      <c r="AX14" s="246"/>
      <c r="AY14" s="246"/>
      <c r="AZ14" s="246"/>
      <c r="BA14" s="246"/>
      <c r="BB14" s="246"/>
      <c r="BC14" s="246"/>
      <c r="BD14" s="246"/>
      <c r="BE14" s="246"/>
      <c r="BF14" s="246"/>
      <c r="BG14" s="246"/>
      <c r="BH14" s="246"/>
      <c r="BI14" s="246"/>
      <c r="BJ14" s="246"/>
      <c r="BK14" s="246"/>
      <c r="BL14" s="246"/>
    </row>
    <row r="15" spans="1:64" s="70" customFormat="1" ht="9.75" customHeight="1" x14ac:dyDescent="0.2">
      <c r="A15" s="240" t="s">
        <v>24</v>
      </c>
      <c r="B15" s="240"/>
      <c r="C15" s="240"/>
      <c r="D15" s="240"/>
      <c r="E15" s="240"/>
      <c r="F15" s="240"/>
      <c r="G15" s="240"/>
      <c r="H15" s="252"/>
      <c r="I15" s="239" t="s">
        <v>25</v>
      </c>
      <c r="J15" s="240"/>
      <c r="K15" s="240"/>
      <c r="L15" s="240"/>
      <c r="M15" s="240"/>
      <c r="N15" s="240"/>
      <c r="O15" s="240"/>
      <c r="P15" s="240"/>
      <c r="Q15" s="240" t="s">
        <v>24</v>
      </c>
      <c r="R15" s="240"/>
      <c r="S15" s="240"/>
      <c r="T15" s="240"/>
      <c r="U15" s="240"/>
      <c r="V15" s="240"/>
      <c r="W15" s="240"/>
      <c r="X15" s="252"/>
      <c r="Y15" s="239" t="s">
        <v>25</v>
      </c>
      <c r="Z15" s="240"/>
      <c r="AA15" s="240"/>
      <c r="AB15" s="240"/>
      <c r="AC15" s="240"/>
      <c r="AD15" s="240"/>
      <c r="AE15" s="240"/>
      <c r="AF15" s="240"/>
      <c r="AG15" s="240" t="s">
        <v>24</v>
      </c>
      <c r="AH15" s="240"/>
      <c r="AI15" s="240"/>
      <c r="AJ15" s="240"/>
      <c r="AK15" s="240"/>
      <c r="AL15" s="240"/>
      <c r="AM15" s="240"/>
      <c r="AN15" s="252"/>
      <c r="AO15" s="239" t="s">
        <v>25</v>
      </c>
      <c r="AP15" s="240"/>
      <c r="AQ15" s="240"/>
      <c r="AR15" s="240"/>
      <c r="AS15" s="240"/>
      <c r="AT15" s="240"/>
      <c r="AU15" s="240"/>
      <c r="AV15" s="240"/>
      <c r="AW15" s="240" t="s">
        <v>24</v>
      </c>
      <c r="AX15" s="240"/>
      <c r="AY15" s="240"/>
      <c r="AZ15" s="240"/>
      <c r="BA15" s="240"/>
      <c r="BB15" s="240"/>
      <c r="BC15" s="240"/>
      <c r="BD15" s="252"/>
      <c r="BE15" s="239" t="s">
        <v>25</v>
      </c>
      <c r="BF15" s="240"/>
      <c r="BG15" s="240"/>
      <c r="BH15" s="240"/>
      <c r="BI15" s="240"/>
      <c r="BJ15" s="240"/>
      <c r="BK15" s="240"/>
      <c r="BL15" s="240"/>
    </row>
    <row r="16" spans="1:64" s="6" customFormat="1" ht="16.5" customHeight="1" x14ac:dyDescent="0.2">
      <c r="A16" s="255">
        <f>COUNTIFS('Risks &amp; Issues'!B:B,"Risk",'Risks &amp; Issues'!I:I,"&lt;&gt;Resolved")</f>
        <v>0</v>
      </c>
      <c r="B16" s="255"/>
      <c r="C16" s="255"/>
      <c r="D16" s="255"/>
      <c r="E16" s="255"/>
      <c r="F16" s="255"/>
      <c r="G16" s="255"/>
      <c r="H16" s="256"/>
      <c r="I16" s="241">
        <f>COUNTIFS('Risks &amp; Issues'!B:B,"Risk",'Risks &amp; Issues'!I:I,"Resolved")</f>
        <v>3</v>
      </c>
      <c r="J16" s="242"/>
      <c r="K16" s="242"/>
      <c r="L16" s="242"/>
      <c r="M16" s="242"/>
      <c r="N16" s="242"/>
      <c r="O16" s="242"/>
      <c r="P16" s="242"/>
      <c r="Q16" s="307">
        <f>COUNTIFS('Risks &amp; Issues'!B:B,"Issue",'Risks &amp; Issues'!I:I,"&lt;&gt;Resolved")</f>
        <v>0</v>
      </c>
      <c r="R16" s="307"/>
      <c r="S16" s="307"/>
      <c r="T16" s="307"/>
      <c r="U16" s="307"/>
      <c r="V16" s="307"/>
      <c r="W16" s="307"/>
      <c r="X16" s="308"/>
      <c r="Y16" s="241">
        <f>COUNTIFS('Risks &amp; Issues'!B:B,"Issue",'Risks &amp; Issues'!I:I,"Resolved")</f>
        <v>0</v>
      </c>
      <c r="Z16" s="242"/>
      <c r="AA16" s="242"/>
      <c r="AB16" s="242"/>
      <c r="AC16" s="242"/>
      <c r="AD16" s="242"/>
      <c r="AE16" s="242"/>
      <c r="AF16" s="242"/>
      <c r="AG16" s="309">
        <f>COUNTIFS('Questions &amp; Decisions'!B:B,"Question",'Questions &amp; Decisions'!I:I,"&lt;&gt;Resolved")</f>
        <v>0</v>
      </c>
      <c r="AH16" s="309"/>
      <c r="AI16" s="309"/>
      <c r="AJ16" s="309"/>
      <c r="AK16" s="309"/>
      <c r="AL16" s="309"/>
      <c r="AM16" s="309"/>
      <c r="AN16" s="310"/>
      <c r="AO16" s="241">
        <f>COUNTIFS('Questions &amp; Decisions'!B:B,"Question",'Questions &amp; Decisions'!I:I,"Resolved")</f>
        <v>1</v>
      </c>
      <c r="AP16" s="242"/>
      <c r="AQ16" s="242"/>
      <c r="AR16" s="242"/>
      <c r="AS16" s="242"/>
      <c r="AT16" s="242"/>
      <c r="AU16" s="242"/>
      <c r="AV16" s="242"/>
      <c r="AW16" s="253">
        <f>COUNTIFS('Questions &amp; Decisions'!B:B,"Decision",'Questions &amp; Decisions'!I:I,"&lt;&gt;Resolved")</f>
        <v>0</v>
      </c>
      <c r="AX16" s="253"/>
      <c r="AY16" s="253"/>
      <c r="AZ16" s="253"/>
      <c r="BA16" s="253"/>
      <c r="BB16" s="253"/>
      <c r="BC16" s="253"/>
      <c r="BD16" s="254"/>
      <c r="BE16" s="241">
        <f>COUNTIFS('Questions &amp; Decisions'!B:B,"Decision",'Questions &amp; Decisions'!I:I,"Resolved")</f>
        <v>1</v>
      </c>
      <c r="BF16" s="242"/>
      <c r="BG16" s="242"/>
      <c r="BH16" s="242"/>
      <c r="BI16" s="242"/>
      <c r="BJ16" s="242"/>
      <c r="BK16" s="242"/>
      <c r="BL16" s="242"/>
    </row>
    <row r="17" spans="1:64" ht="16.5" customHeight="1" x14ac:dyDescent="0.2">
      <c r="A17" s="209" t="s">
        <v>10</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row>
    <row r="18" spans="1:64" ht="16.5" customHeight="1" x14ac:dyDescent="0.25">
      <c r="A18" s="269" t="s">
        <v>26</v>
      </c>
      <c r="B18" s="270"/>
      <c r="C18" s="270"/>
      <c r="D18" s="270"/>
      <c r="E18" s="270"/>
      <c r="F18" s="271"/>
      <c r="G18" s="275" t="s">
        <v>27</v>
      </c>
      <c r="H18" s="276"/>
      <c r="I18" s="276"/>
      <c r="J18" s="276"/>
      <c r="K18" s="276"/>
      <c r="L18" s="276"/>
      <c r="M18" s="280" t="s">
        <v>28</v>
      </c>
      <c r="N18" s="281"/>
      <c r="O18" s="281"/>
      <c r="P18" s="281"/>
      <c r="Q18" s="281"/>
      <c r="R18" s="282"/>
      <c r="S18" s="286" t="s">
        <v>29</v>
      </c>
      <c r="T18" s="287"/>
      <c r="U18" s="287"/>
      <c r="V18" s="287"/>
      <c r="W18" s="287"/>
      <c r="X18" s="288"/>
      <c r="Y18" s="292" t="s">
        <v>30</v>
      </c>
      <c r="Z18" s="293"/>
      <c r="AA18" s="293"/>
      <c r="AB18" s="293"/>
      <c r="AC18" s="293"/>
      <c r="AD18" s="294"/>
      <c r="AE18" s="298" t="s">
        <v>31</v>
      </c>
      <c r="AF18" s="299"/>
      <c r="AG18" s="299"/>
      <c r="AH18" s="299"/>
      <c r="AI18" s="299"/>
      <c r="AJ18" s="300"/>
      <c r="AK18" s="304" t="s">
        <v>32</v>
      </c>
      <c r="AL18" s="305"/>
      <c r="AM18" s="305"/>
      <c r="AN18" s="305"/>
      <c r="AO18" s="305"/>
      <c r="AP18" s="306"/>
      <c r="AQ18" s="277" t="s">
        <v>33</v>
      </c>
      <c r="AR18" s="278"/>
      <c r="AS18" s="278"/>
      <c r="AT18" s="278"/>
      <c r="AU18" s="278"/>
      <c r="AV18" s="279"/>
      <c r="AW18" s="257" t="s">
        <v>34</v>
      </c>
      <c r="AX18" s="258"/>
      <c r="AY18" s="258"/>
      <c r="AZ18" s="258"/>
      <c r="BA18" s="258"/>
      <c r="BB18" s="259"/>
      <c r="BC18" s="263" t="s">
        <v>35</v>
      </c>
      <c r="BD18" s="264"/>
      <c r="BE18" s="264"/>
      <c r="BF18" s="264"/>
      <c r="BG18" s="264"/>
      <c r="BH18" s="265"/>
      <c r="BI18"/>
      <c r="BJ18"/>
      <c r="BK18"/>
      <c r="BL18" s="102"/>
    </row>
    <row r="19" spans="1:64" s="7" customFormat="1" ht="16.5" customHeight="1" x14ac:dyDescent="0.25">
      <c r="A19" s="272">
        <f>SUM(G19:BK19)</f>
        <v>139</v>
      </c>
      <c r="B19" s="273"/>
      <c r="C19" s="273"/>
      <c r="D19" s="273"/>
      <c r="E19" s="273"/>
      <c r="F19" s="274"/>
      <c r="G19" s="250">
        <f>COUNTIF('Action Items'!L:L,G18)</f>
        <v>139</v>
      </c>
      <c r="H19" s="251"/>
      <c r="I19" s="251"/>
      <c r="J19" s="251"/>
      <c r="K19" s="251"/>
      <c r="L19" s="251"/>
      <c r="M19" s="283">
        <f>COUNTIF('Action Items'!$L:$L,M18)</f>
        <v>0</v>
      </c>
      <c r="N19" s="284"/>
      <c r="O19" s="284"/>
      <c r="P19" s="284"/>
      <c r="Q19" s="284"/>
      <c r="R19" s="285"/>
      <c r="S19" s="289">
        <f>COUNTIF('Action Items'!L:L,S18)</f>
        <v>0</v>
      </c>
      <c r="T19" s="290"/>
      <c r="U19" s="290"/>
      <c r="V19" s="290"/>
      <c r="W19" s="290"/>
      <c r="X19" s="291"/>
      <c r="Y19" s="295">
        <f>COUNTIF('Action Items'!L:L,Y18)</f>
        <v>0</v>
      </c>
      <c r="Z19" s="296"/>
      <c r="AA19" s="296"/>
      <c r="AB19" s="296"/>
      <c r="AC19" s="296"/>
      <c r="AD19" s="297"/>
      <c r="AE19" s="301">
        <f>COUNTIF('Action Items'!$L:$L,AE18)</f>
        <v>0</v>
      </c>
      <c r="AF19" s="302"/>
      <c r="AG19" s="302"/>
      <c r="AH19" s="302"/>
      <c r="AI19" s="302"/>
      <c r="AJ19" s="303"/>
      <c r="AK19" s="260">
        <f>COUNTIF('Action Items'!L:L,AK18)</f>
        <v>0</v>
      </c>
      <c r="AL19" s="261"/>
      <c r="AM19" s="261"/>
      <c r="AN19" s="261"/>
      <c r="AO19" s="261"/>
      <c r="AP19" s="262"/>
      <c r="AQ19" s="260">
        <f>COUNTIF('Action Items'!L:L,AQ18)</f>
        <v>0</v>
      </c>
      <c r="AR19" s="261"/>
      <c r="AS19" s="261"/>
      <c r="AT19" s="261"/>
      <c r="AU19" s="261"/>
      <c r="AV19" s="262"/>
      <c r="AW19" s="260">
        <f>COUNTIF('Action Items'!L:L,AW18)</f>
        <v>0</v>
      </c>
      <c r="AX19" s="261"/>
      <c r="AY19" s="261"/>
      <c r="AZ19" s="261"/>
      <c r="BA19" s="261"/>
      <c r="BB19" s="262"/>
      <c r="BC19" s="266">
        <f>COUNTIF('Action Items'!L:L,BC18)</f>
        <v>0</v>
      </c>
      <c r="BD19" s="267"/>
      <c r="BE19" s="267"/>
      <c r="BF19" s="267"/>
      <c r="BG19" s="267"/>
      <c r="BH19" s="268"/>
      <c r="BI19"/>
      <c r="BJ19"/>
      <c r="BK19"/>
      <c r="BL19" s="103"/>
    </row>
    <row r="20" spans="1:64" s="2" customFormat="1" ht="11.25" customHeight="1" x14ac:dyDescent="0.25">
      <c r="A20" s="228" t="s">
        <v>36</v>
      </c>
      <c r="B20" s="140"/>
      <c r="C20" s="199" t="s">
        <v>37</v>
      </c>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26" t="s">
        <v>38</v>
      </c>
      <c r="AU20" s="226"/>
      <c r="AV20" s="226"/>
      <c r="AW20" s="226" t="s">
        <v>39</v>
      </c>
      <c r="AX20" s="226"/>
      <c r="AY20" s="226"/>
      <c r="AZ20" s="226"/>
      <c r="BA20" s="226"/>
      <c r="BB20" s="226"/>
      <c r="BC20" s="226"/>
      <c r="BD20" s="226"/>
      <c r="BE20" s="226" t="s">
        <v>40</v>
      </c>
      <c r="BF20" s="226"/>
      <c r="BG20" s="226"/>
      <c r="BH20" s="226"/>
      <c r="BI20" s="226"/>
      <c r="BJ20" s="226"/>
      <c r="BK20" s="226"/>
      <c r="BL20" s="227"/>
    </row>
    <row r="21" spans="1:64" s="8" customFormat="1" ht="9" customHeight="1" x14ac:dyDescent="0.25">
      <c r="A21" s="229"/>
      <c r="B21" s="230"/>
      <c r="C21" s="201"/>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31"/>
      <c r="AU21" s="231"/>
      <c r="AV21" s="231"/>
      <c r="AW21" s="231"/>
      <c r="AX21" s="231"/>
      <c r="AY21" s="231"/>
      <c r="AZ21" s="231"/>
      <c r="BA21" s="231"/>
      <c r="BB21" s="231"/>
      <c r="BC21" s="231"/>
      <c r="BD21" s="231"/>
      <c r="BE21" s="188" t="s">
        <v>36</v>
      </c>
      <c r="BF21" s="188"/>
      <c r="BG21" s="188"/>
      <c r="BH21" s="236"/>
      <c r="BI21" s="187" t="s">
        <v>41</v>
      </c>
      <c r="BJ21" s="188"/>
      <c r="BK21" s="188"/>
      <c r="BL21" s="189"/>
    </row>
    <row r="22" spans="1:64" ht="16.5" customHeight="1" x14ac:dyDescent="0.2">
      <c r="A22" s="203">
        <v>1</v>
      </c>
      <c r="B22" s="204"/>
      <c r="C22" s="243" t="s">
        <v>42</v>
      </c>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4"/>
      <c r="AT22" s="232" t="s">
        <v>43</v>
      </c>
      <c r="AU22" s="233"/>
      <c r="AV22" s="234"/>
      <c r="AW22" s="248">
        <f>COUNTIF('Action Items'!D:D,A22)</f>
        <v>12</v>
      </c>
      <c r="AX22" s="248"/>
      <c r="AY22" s="248"/>
      <c r="AZ22" s="248"/>
      <c r="BA22" s="248"/>
      <c r="BB22" s="248"/>
      <c r="BC22" s="248"/>
      <c r="BD22" s="248"/>
      <c r="BE22" s="237">
        <f>COUNTIFS('Action Items'!D:D,A22,'Action Items'!L:L,"Complete")</f>
        <v>12</v>
      </c>
      <c r="BF22" s="238"/>
      <c r="BG22" s="238"/>
      <c r="BH22" s="238"/>
      <c r="BI22" s="190">
        <f t="shared" ref="BI22:BI27" si="0">BE22/AW22</f>
        <v>1</v>
      </c>
      <c r="BJ22" s="191"/>
      <c r="BK22" s="191"/>
      <c r="BL22" s="192"/>
    </row>
    <row r="23" spans="1:64" ht="16.5" customHeight="1" x14ac:dyDescent="0.2">
      <c r="A23" s="137">
        <v>2</v>
      </c>
      <c r="B23" s="249"/>
      <c r="C23" s="247" t="s">
        <v>44</v>
      </c>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111"/>
      <c r="AT23" s="112" t="s">
        <v>45</v>
      </c>
      <c r="AU23" s="235"/>
      <c r="AV23" s="114"/>
      <c r="AW23" s="115">
        <f>COUNTIF('Action Items'!D:D,A23)</f>
        <v>14</v>
      </c>
      <c r="AX23" s="115"/>
      <c r="AY23" s="115"/>
      <c r="AZ23" s="115"/>
      <c r="BA23" s="115"/>
      <c r="BB23" s="115"/>
      <c r="BC23" s="115"/>
      <c r="BD23" s="115"/>
      <c r="BE23" s="116">
        <f>COUNTIFS('Action Items'!D:D,A23,'Action Items'!L:L,"Complete")</f>
        <v>14</v>
      </c>
      <c r="BF23" s="210"/>
      <c r="BG23" s="210"/>
      <c r="BH23" s="210"/>
      <c r="BI23" s="193">
        <f t="shared" si="0"/>
        <v>1</v>
      </c>
      <c r="BJ23" s="194"/>
      <c r="BK23" s="194"/>
      <c r="BL23" s="195"/>
    </row>
    <row r="24" spans="1:64" ht="16.5" customHeight="1" x14ac:dyDescent="0.2">
      <c r="A24" s="203">
        <v>3</v>
      </c>
      <c r="B24" s="204"/>
      <c r="C24" s="243" t="s">
        <v>46</v>
      </c>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4"/>
      <c r="AT24" s="232" t="s">
        <v>43</v>
      </c>
      <c r="AU24" s="233"/>
      <c r="AV24" s="234"/>
      <c r="AW24" s="248">
        <f>COUNTIF('Action Items'!D:D,A24)</f>
        <v>31</v>
      </c>
      <c r="AX24" s="248"/>
      <c r="AY24" s="248"/>
      <c r="AZ24" s="248"/>
      <c r="BA24" s="248"/>
      <c r="BB24" s="248"/>
      <c r="BC24" s="248"/>
      <c r="BD24" s="248"/>
      <c r="BE24" s="237">
        <f>COUNTIFS('Action Items'!D:D,A24,'Action Items'!L:L,"Complete")</f>
        <v>31</v>
      </c>
      <c r="BF24" s="238"/>
      <c r="BG24" s="238"/>
      <c r="BH24" s="238"/>
      <c r="BI24" s="196">
        <f>BE24/AW24</f>
        <v>1</v>
      </c>
      <c r="BJ24" s="197"/>
      <c r="BK24" s="197"/>
      <c r="BL24" s="198"/>
    </row>
    <row r="25" spans="1:64" ht="16.5" customHeight="1" x14ac:dyDescent="0.2">
      <c r="A25" s="137">
        <v>4</v>
      </c>
      <c r="B25" s="138"/>
      <c r="C25" s="110" t="s">
        <v>47</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1"/>
      <c r="AT25" s="112" t="s">
        <v>43</v>
      </c>
      <c r="AU25" s="113"/>
      <c r="AV25" s="114"/>
      <c r="AW25" s="115">
        <f>COUNTIF('Action Items'!D:D,A25)</f>
        <v>32</v>
      </c>
      <c r="AX25" s="115"/>
      <c r="AY25" s="115"/>
      <c r="AZ25" s="115"/>
      <c r="BA25" s="115"/>
      <c r="BB25" s="115"/>
      <c r="BC25" s="115"/>
      <c r="BD25" s="115"/>
      <c r="BE25" s="116">
        <f>COUNTIFS('Action Items'!D:D,A25,'Action Items'!L:L,"Complete")</f>
        <v>32</v>
      </c>
      <c r="BF25" s="117"/>
      <c r="BG25" s="117"/>
      <c r="BH25" s="117"/>
      <c r="BI25" s="118">
        <f t="shared" si="0"/>
        <v>1</v>
      </c>
      <c r="BJ25" s="119"/>
      <c r="BK25" s="119"/>
      <c r="BL25" s="120"/>
    </row>
    <row r="26" spans="1:64" ht="16.5" customHeight="1" x14ac:dyDescent="0.2">
      <c r="A26" s="203">
        <v>5</v>
      </c>
      <c r="B26" s="314"/>
      <c r="C26" s="243" t="s">
        <v>48</v>
      </c>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4"/>
      <c r="AT26" s="232" t="s">
        <v>45</v>
      </c>
      <c r="AU26" s="233"/>
      <c r="AV26" s="234"/>
      <c r="AW26" s="248">
        <f>COUNTIF('Action Items'!D:D,A26)</f>
        <v>22</v>
      </c>
      <c r="AX26" s="248"/>
      <c r="AY26" s="248"/>
      <c r="AZ26" s="248"/>
      <c r="BA26" s="248"/>
      <c r="BB26" s="248"/>
      <c r="BC26" s="248"/>
      <c r="BD26" s="248"/>
      <c r="BE26" s="237">
        <f>COUNTIFS('Action Items'!D:D,A26,'Action Items'!L:L,"Complete")</f>
        <v>22</v>
      </c>
      <c r="BF26" s="238"/>
      <c r="BG26" s="238"/>
      <c r="BH26" s="238"/>
      <c r="BI26" s="315">
        <f t="shared" si="0"/>
        <v>1</v>
      </c>
      <c r="BJ26" s="316"/>
      <c r="BK26" s="316"/>
      <c r="BL26" s="317"/>
    </row>
    <row r="27" spans="1:64" ht="16.5" customHeight="1" x14ac:dyDescent="0.2">
      <c r="A27" s="137">
        <v>6</v>
      </c>
      <c r="B27" s="138"/>
      <c r="C27" s="110" t="s">
        <v>49</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1"/>
      <c r="AT27" s="112" t="s">
        <v>43</v>
      </c>
      <c r="AU27" s="113"/>
      <c r="AV27" s="114"/>
      <c r="AW27" s="115">
        <f>COUNTIF('Action Items'!D:D,A27)</f>
        <v>21</v>
      </c>
      <c r="AX27" s="115"/>
      <c r="AY27" s="115"/>
      <c r="AZ27" s="115"/>
      <c r="BA27" s="115"/>
      <c r="BB27" s="115"/>
      <c r="BC27" s="115"/>
      <c r="BD27" s="115"/>
      <c r="BE27" s="116">
        <f>COUNTIFS('Action Items'!D:D,A27,'Action Items'!L:L,"Complete")</f>
        <v>21</v>
      </c>
      <c r="BF27" s="117"/>
      <c r="BG27" s="117"/>
      <c r="BH27" s="117"/>
      <c r="BI27" s="118">
        <f t="shared" si="0"/>
        <v>1</v>
      </c>
      <c r="BJ27" s="119"/>
      <c r="BK27" s="119"/>
      <c r="BL27" s="120"/>
    </row>
    <row r="28" spans="1:64" ht="16.5" customHeight="1" x14ac:dyDescent="0.2">
      <c r="A28" s="203">
        <v>7</v>
      </c>
      <c r="B28" s="314"/>
      <c r="C28" s="243" t="s">
        <v>50</v>
      </c>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4"/>
      <c r="AT28" s="232" t="s">
        <v>45</v>
      </c>
      <c r="AU28" s="233"/>
      <c r="AV28" s="234"/>
      <c r="AW28" s="248">
        <f>COUNTIF('Action Items'!D:D,A28)</f>
        <v>5</v>
      </c>
      <c r="AX28" s="248"/>
      <c r="AY28" s="248"/>
      <c r="AZ28" s="248"/>
      <c r="BA28" s="248"/>
      <c r="BB28" s="248"/>
      <c r="BC28" s="248"/>
      <c r="BD28" s="248"/>
      <c r="BE28" s="237">
        <f>COUNTIFS('Action Items'!D:D,A28,'Action Items'!L:L,"Complete")</f>
        <v>5</v>
      </c>
      <c r="BF28" s="238"/>
      <c r="BG28" s="238"/>
      <c r="BH28" s="238"/>
      <c r="BI28" s="315">
        <f t="shared" ref="BI28:BI29" si="1">BE28/AW28</f>
        <v>1</v>
      </c>
      <c r="BJ28" s="316"/>
      <c r="BK28" s="316"/>
      <c r="BL28" s="317"/>
    </row>
    <row r="29" spans="1:64" ht="16.5" customHeight="1" x14ac:dyDescent="0.2">
      <c r="A29" s="321">
        <v>8</v>
      </c>
      <c r="B29" s="322"/>
      <c r="C29" s="110" t="s">
        <v>51</v>
      </c>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1"/>
      <c r="AT29" s="112" t="s">
        <v>43</v>
      </c>
      <c r="AU29" s="113"/>
      <c r="AV29" s="114"/>
      <c r="AW29" s="115">
        <f>COUNTIF('Action Items'!D:D,A29)</f>
        <v>2</v>
      </c>
      <c r="AX29" s="115"/>
      <c r="AY29" s="115"/>
      <c r="AZ29" s="115"/>
      <c r="BA29" s="115"/>
      <c r="BB29" s="115"/>
      <c r="BC29" s="115"/>
      <c r="BD29" s="115"/>
      <c r="BE29" s="116">
        <f>COUNTIFS('Action Items'!D:D,A29,'Action Items'!L:L,"Complete")</f>
        <v>2</v>
      </c>
      <c r="BF29" s="117"/>
      <c r="BG29" s="117"/>
      <c r="BH29" s="117"/>
      <c r="BI29" s="118">
        <f t="shared" si="1"/>
        <v>1</v>
      </c>
      <c r="BJ29" s="119"/>
      <c r="BK29" s="119"/>
      <c r="BL29" s="120"/>
    </row>
    <row r="30" spans="1:64" ht="16.5" customHeight="1" x14ac:dyDescent="0.2">
      <c r="A30" s="133" t="s">
        <v>52</v>
      </c>
      <c r="B30" s="134"/>
      <c r="C30" s="134"/>
      <c r="D30" s="134"/>
      <c r="E30" s="134"/>
      <c r="F30" s="134"/>
      <c r="G30" s="134"/>
      <c r="H30" s="134"/>
      <c r="I30" s="134"/>
      <c r="J30" s="134"/>
      <c r="K30" s="134"/>
      <c r="L30" s="134"/>
      <c r="M30" s="134"/>
      <c r="N30" s="134"/>
      <c r="O30" s="134"/>
      <c r="P30" s="134"/>
      <c r="Q30" s="134"/>
      <c r="R30" s="134"/>
      <c r="S30" s="134"/>
      <c r="T30" s="134"/>
      <c r="U30" s="134"/>
      <c r="V30" s="135"/>
      <c r="W30" s="121" t="s">
        <v>53</v>
      </c>
      <c r="X30" s="122"/>
      <c r="Y30" s="122"/>
      <c r="Z30" s="122"/>
      <c r="AA30" s="122"/>
      <c r="AB30" s="122"/>
      <c r="AC30" s="122"/>
      <c r="AD30" s="122"/>
      <c r="AE30" s="122"/>
      <c r="AF30" s="122"/>
      <c r="AG30" s="122"/>
      <c r="AH30" s="122"/>
      <c r="AI30" s="122"/>
      <c r="AJ30" s="122"/>
      <c r="AK30" s="122"/>
      <c r="AL30" s="122"/>
      <c r="AM30" s="122"/>
      <c r="AN30" s="122"/>
      <c r="AO30" s="122"/>
      <c r="AP30" s="122"/>
      <c r="AQ30" s="123"/>
      <c r="AR30" s="168" t="s">
        <v>54</v>
      </c>
      <c r="AS30" s="168"/>
      <c r="AT30" s="168"/>
      <c r="AU30" s="168"/>
      <c r="AV30" s="168"/>
      <c r="AW30" s="168"/>
      <c r="AX30" s="168"/>
      <c r="AY30" s="168"/>
      <c r="AZ30" s="168"/>
      <c r="BA30" s="140" t="s">
        <v>55</v>
      </c>
      <c r="BB30" s="134"/>
      <c r="BC30" s="134"/>
      <c r="BD30" s="134"/>
      <c r="BE30" s="134"/>
      <c r="BF30" s="134"/>
      <c r="BG30" s="134"/>
      <c r="BH30" s="134"/>
      <c r="BI30" s="134"/>
      <c r="BJ30" s="134"/>
      <c r="BK30" s="134"/>
      <c r="BL30" s="141"/>
    </row>
    <row r="31" spans="1:64" ht="16.5" customHeight="1" x14ac:dyDescent="0.2">
      <c r="A31" s="136" t="s">
        <v>56</v>
      </c>
      <c r="B31" s="131"/>
      <c r="C31" s="131"/>
      <c r="D31" s="131"/>
      <c r="E31" s="131"/>
      <c r="F31" s="131"/>
      <c r="G31" s="131"/>
      <c r="H31" s="131"/>
      <c r="I31" s="131"/>
      <c r="J31" s="131"/>
      <c r="K31" s="131"/>
      <c r="L31" s="131"/>
      <c r="M31" s="131"/>
      <c r="N31" s="131"/>
      <c r="O31" s="131"/>
      <c r="P31" s="131"/>
      <c r="Q31" s="131"/>
      <c r="R31" s="131"/>
      <c r="S31" s="131"/>
      <c r="T31" s="131"/>
      <c r="U31" s="131"/>
      <c r="V31" s="132"/>
      <c r="W31" s="124" t="s">
        <v>57</v>
      </c>
      <c r="X31" s="125"/>
      <c r="Y31" s="125"/>
      <c r="Z31" s="125"/>
      <c r="AA31" s="125"/>
      <c r="AB31" s="125"/>
      <c r="AC31" s="125"/>
      <c r="AD31" s="125"/>
      <c r="AE31" s="125"/>
      <c r="AF31" s="125"/>
      <c r="AG31" s="125"/>
      <c r="AH31" s="125"/>
      <c r="AI31" s="125"/>
      <c r="AJ31" s="125"/>
      <c r="AK31" s="125"/>
      <c r="AL31" s="125"/>
      <c r="AM31" s="125"/>
      <c r="AN31" s="125"/>
      <c r="AO31" s="125"/>
      <c r="AP31" s="125"/>
      <c r="AQ31" s="126"/>
      <c r="AR31" s="323" t="s">
        <v>58</v>
      </c>
      <c r="AS31" s="323"/>
      <c r="AT31" s="323"/>
      <c r="AU31" s="323"/>
      <c r="AV31" s="323"/>
      <c r="AW31" s="323"/>
      <c r="AX31" s="323"/>
      <c r="AY31" s="323"/>
      <c r="AZ31" s="323"/>
      <c r="BA31" s="130" t="s">
        <v>59</v>
      </c>
      <c r="BB31" s="131"/>
      <c r="BC31" s="131"/>
      <c r="BD31" s="131"/>
      <c r="BE31" s="131"/>
      <c r="BF31" s="131"/>
      <c r="BG31" s="131"/>
      <c r="BH31" s="131"/>
      <c r="BI31" s="131"/>
      <c r="BJ31" s="131"/>
      <c r="BK31" s="131"/>
      <c r="BL31" s="142"/>
    </row>
    <row r="32" spans="1:64" ht="16.5" customHeight="1" x14ac:dyDescent="0.2">
      <c r="A32" s="318" t="s">
        <v>60</v>
      </c>
      <c r="B32" s="128"/>
      <c r="C32" s="128"/>
      <c r="D32" s="128"/>
      <c r="E32" s="128"/>
      <c r="F32" s="128"/>
      <c r="G32" s="128"/>
      <c r="H32" s="128"/>
      <c r="I32" s="128"/>
      <c r="J32" s="128"/>
      <c r="K32" s="128"/>
      <c r="L32" s="128"/>
      <c r="M32" s="128"/>
      <c r="N32" s="128"/>
      <c r="O32" s="128"/>
      <c r="P32" s="128"/>
      <c r="Q32" s="128"/>
      <c r="R32" s="128"/>
      <c r="S32" s="128"/>
      <c r="T32" s="128"/>
      <c r="U32" s="128"/>
      <c r="V32" s="129"/>
      <c r="W32" s="127" t="s">
        <v>61</v>
      </c>
      <c r="X32" s="128"/>
      <c r="Y32" s="128"/>
      <c r="Z32" s="128"/>
      <c r="AA32" s="128"/>
      <c r="AB32" s="128"/>
      <c r="AC32" s="128"/>
      <c r="AD32" s="128"/>
      <c r="AE32" s="128"/>
      <c r="AF32" s="128"/>
      <c r="AG32" s="128"/>
      <c r="AH32" s="128"/>
      <c r="AI32" s="128"/>
      <c r="AJ32" s="128"/>
      <c r="AK32" s="128"/>
      <c r="AL32" s="128"/>
      <c r="AM32" s="128"/>
      <c r="AN32" s="128"/>
      <c r="AO32" s="128"/>
      <c r="AP32" s="128"/>
      <c r="AQ32" s="129"/>
      <c r="AR32" s="324" t="s">
        <v>58</v>
      </c>
      <c r="AS32" s="324"/>
      <c r="AT32" s="324"/>
      <c r="AU32" s="324"/>
      <c r="AV32" s="324"/>
      <c r="AW32" s="324"/>
      <c r="AX32" s="324"/>
      <c r="AY32" s="324"/>
      <c r="AZ32" s="324"/>
      <c r="BA32" s="127" t="s">
        <v>59</v>
      </c>
      <c r="BB32" s="128"/>
      <c r="BC32" s="128"/>
      <c r="BD32" s="128"/>
      <c r="BE32" s="128"/>
      <c r="BF32" s="128"/>
      <c r="BG32" s="128"/>
      <c r="BH32" s="128"/>
      <c r="BI32" s="128"/>
      <c r="BJ32" s="128"/>
      <c r="BK32" s="128"/>
      <c r="BL32" s="143"/>
    </row>
    <row r="33" spans="1:64" ht="16.5" customHeight="1" x14ac:dyDescent="0.2">
      <c r="A33" s="136" t="s">
        <v>62</v>
      </c>
      <c r="B33" s="131"/>
      <c r="C33" s="131"/>
      <c r="D33" s="131"/>
      <c r="E33" s="131"/>
      <c r="F33" s="131"/>
      <c r="G33" s="131"/>
      <c r="H33" s="131"/>
      <c r="I33" s="131"/>
      <c r="J33" s="131"/>
      <c r="K33" s="131"/>
      <c r="L33" s="131"/>
      <c r="M33" s="131"/>
      <c r="N33" s="131"/>
      <c r="O33" s="131"/>
      <c r="P33" s="131"/>
      <c r="Q33" s="131"/>
      <c r="R33" s="131"/>
      <c r="S33" s="131"/>
      <c r="T33" s="131"/>
      <c r="U33" s="131"/>
      <c r="V33" s="132"/>
      <c r="W33" s="130" t="s">
        <v>63</v>
      </c>
      <c r="X33" s="131"/>
      <c r="Y33" s="131"/>
      <c r="Z33" s="131"/>
      <c r="AA33" s="131"/>
      <c r="AB33" s="131"/>
      <c r="AC33" s="131"/>
      <c r="AD33" s="131"/>
      <c r="AE33" s="131"/>
      <c r="AF33" s="131"/>
      <c r="AG33" s="131"/>
      <c r="AH33" s="131"/>
      <c r="AI33" s="131"/>
      <c r="AJ33" s="131"/>
      <c r="AK33" s="131"/>
      <c r="AL33" s="131"/>
      <c r="AM33" s="131"/>
      <c r="AN33" s="131"/>
      <c r="AO33" s="131"/>
      <c r="AP33" s="131"/>
      <c r="AQ33" s="132"/>
      <c r="AR33" s="130" t="s">
        <v>58</v>
      </c>
      <c r="AS33" s="131"/>
      <c r="AT33" s="131"/>
      <c r="AU33" s="131"/>
      <c r="AV33" s="131"/>
      <c r="AW33" s="131"/>
      <c r="AX33" s="131"/>
      <c r="AY33" s="131"/>
      <c r="AZ33" s="132"/>
      <c r="BA33" s="130" t="s">
        <v>64</v>
      </c>
      <c r="BB33" s="131"/>
      <c r="BC33" s="131"/>
      <c r="BD33" s="131"/>
      <c r="BE33" s="131"/>
      <c r="BF33" s="131"/>
      <c r="BG33" s="131"/>
      <c r="BH33" s="131"/>
      <c r="BI33" s="131"/>
      <c r="BJ33" s="131"/>
      <c r="BK33" s="131"/>
      <c r="BL33" s="142"/>
    </row>
    <row r="34" spans="1:64" ht="16.5" customHeight="1" x14ac:dyDescent="0.2">
      <c r="A34" s="318" t="s">
        <v>65</v>
      </c>
      <c r="B34" s="128"/>
      <c r="C34" s="128"/>
      <c r="D34" s="128"/>
      <c r="E34" s="128"/>
      <c r="F34" s="128"/>
      <c r="G34" s="128"/>
      <c r="H34" s="128"/>
      <c r="I34" s="128"/>
      <c r="J34" s="128"/>
      <c r="K34" s="128"/>
      <c r="L34" s="128"/>
      <c r="M34" s="128"/>
      <c r="N34" s="128"/>
      <c r="O34" s="128"/>
      <c r="P34" s="128"/>
      <c r="Q34" s="128"/>
      <c r="R34" s="128"/>
      <c r="S34" s="128"/>
      <c r="T34" s="128"/>
      <c r="U34" s="128"/>
      <c r="V34" s="129"/>
      <c r="W34" s="127" t="s">
        <v>66</v>
      </c>
      <c r="X34" s="128"/>
      <c r="Y34" s="128"/>
      <c r="Z34" s="128"/>
      <c r="AA34" s="128"/>
      <c r="AB34" s="128"/>
      <c r="AC34" s="128"/>
      <c r="AD34" s="128"/>
      <c r="AE34" s="128"/>
      <c r="AF34" s="128"/>
      <c r="AG34" s="128"/>
      <c r="AH34" s="128"/>
      <c r="AI34" s="128"/>
      <c r="AJ34" s="128"/>
      <c r="AK34" s="128"/>
      <c r="AL34" s="128"/>
      <c r="AM34" s="128"/>
      <c r="AN34" s="128"/>
      <c r="AO34" s="128"/>
      <c r="AP34" s="128"/>
      <c r="AQ34" s="129"/>
      <c r="AR34" s="127" t="s">
        <v>58</v>
      </c>
      <c r="AS34" s="128"/>
      <c r="AT34" s="128"/>
      <c r="AU34" s="128"/>
      <c r="AV34" s="128"/>
      <c r="AW34" s="128"/>
      <c r="AX34" s="128"/>
      <c r="AY34" s="128"/>
      <c r="AZ34" s="129"/>
      <c r="BA34" s="127"/>
      <c r="BB34" s="128"/>
      <c r="BC34" s="128"/>
      <c r="BD34" s="128"/>
      <c r="BE34" s="128"/>
      <c r="BF34" s="128"/>
      <c r="BG34" s="128"/>
      <c r="BH34" s="128"/>
      <c r="BI34" s="128"/>
      <c r="BJ34" s="128"/>
      <c r="BK34" s="128"/>
      <c r="BL34" s="143"/>
    </row>
    <row r="35" spans="1:64" ht="16.5" customHeight="1" x14ac:dyDescent="0.2">
      <c r="A35" s="136" t="s">
        <v>67</v>
      </c>
      <c r="B35" s="131"/>
      <c r="C35" s="131"/>
      <c r="D35" s="131"/>
      <c r="E35" s="131"/>
      <c r="F35" s="131"/>
      <c r="G35" s="131"/>
      <c r="H35" s="131"/>
      <c r="I35" s="131"/>
      <c r="J35" s="131"/>
      <c r="K35" s="131"/>
      <c r="L35" s="131"/>
      <c r="M35" s="131"/>
      <c r="N35" s="131"/>
      <c r="O35" s="131"/>
      <c r="P35" s="131"/>
      <c r="Q35" s="131"/>
      <c r="R35" s="131"/>
      <c r="S35" s="131"/>
      <c r="T35" s="131"/>
      <c r="U35" s="131"/>
      <c r="V35" s="132"/>
      <c r="W35" s="130" t="s">
        <v>68</v>
      </c>
      <c r="X35" s="131"/>
      <c r="Y35" s="131"/>
      <c r="Z35" s="131"/>
      <c r="AA35" s="131"/>
      <c r="AB35" s="131"/>
      <c r="AC35" s="131"/>
      <c r="AD35" s="131"/>
      <c r="AE35" s="131"/>
      <c r="AF35" s="131"/>
      <c r="AG35" s="131"/>
      <c r="AH35" s="131"/>
      <c r="AI35" s="131"/>
      <c r="AJ35" s="131"/>
      <c r="AK35" s="131"/>
      <c r="AL35" s="131"/>
      <c r="AM35" s="131"/>
      <c r="AN35" s="131"/>
      <c r="AO35" s="131"/>
      <c r="AP35" s="131"/>
      <c r="AQ35" s="132"/>
      <c r="AR35" s="130" t="s">
        <v>58</v>
      </c>
      <c r="AS35" s="131"/>
      <c r="AT35" s="131"/>
      <c r="AU35" s="131"/>
      <c r="AV35" s="131"/>
      <c r="AW35" s="131"/>
      <c r="AX35" s="131"/>
      <c r="AY35" s="131"/>
      <c r="AZ35" s="132"/>
      <c r="BA35" s="130"/>
      <c r="BB35" s="131"/>
      <c r="BC35" s="131"/>
      <c r="BD35" s="131"/>
      <c r="BE35" s="131"/>
      <c r="BF35" s="131"/>
      <c r="BG35" s="131"/>
      <c r="BH35" s="131"/>
      <c r="BI35" s="131"/>
      <c r="BJ35" s="131"/>
      <c r="BK35" s="131"/>
      <c r="BL35" s="142"/>
    </row>
    <row r="36" spans="1:64" ht="16.5" customHeight="1" x14ac:dyDescent="0.2">
      <c r="A36" s="318" t="s">
        <v>69</v>
      </c>
      <c r="B36" s="128"/>
      <c r="C36" s="128"/>
      <c r="D36" s="128"/>
      <c r="E36" s="128"/>
      <c r="F36" s="128"/>
      <c r="G36" s="128"/>
      <c r="H36" s="128"/>
      <c r="I36" s="128"/>
      <c r="J36" s="128"/>
      <c r="K36" s="128"/>
      <c r="L36" s="128"/>
      <c r="M36" s="128"/>
      <c r="N36" s="128"/>
      <c r="O36" s="128"/>
      <c r="P36" s="128"/>
      <c r="Q36" s="128"/>
      <c r="R36" s="128"/>
      <c r="S36" s="128"/>
      <c r="T36" s="128"/>
      <c r="U36" s="128"/>
      <c r="V36" s="129"/>
      <c r="W36" s="127" t="s">
        <v>70</v>
      </c>
      <c r="X36" s="128"/>
      <c r="Y36" s="128"/>
      <c r="Z36" s="128"/>
      <c r="AA36" s="128"/>
      <c r="AB36" s="128"/>
      <c r="AC36" s="128"/>
      <c r="AD36" s="128"/>
      <c r="AE36" s="128"/>
      <c r="AF36" s="128"/>
      <c r="AG36" s="128"/>
      <c r="AH36" s="128"/>
      <c r="AI36" s="128"/>
      <c r="AJ36" s="128"/>
      <c r="AK36" s="128"/>
      <c r="AL36" s="128"/>
      <c r="AM36" s="128"/>
      <c r="AN36" s="128"/>
      <c r="AO36" s="128"/>
      <c r="AP36" s="128"/>
      <c r="AQ36" s="129"/>
      <c r="AR36" s="127" t="s">
        <v>58</v>
      </c>
      <c r="AS36" s="128"/>
      <c r="AT36" s="128"/>
      <c r="AU36" s="128"/>
      <c r="AV36" s="128"/>
      <c r="AW36" s="128"/>
      <c r="AX36" s="128"/>
      <c r="AY36" s="128"/>
      <c r="AZ36" s="129"/>
      <c r="BA36" s="127"/>
      <c r="BB36" s="128"/>
      <c r="BC36" s="128"/>
      <c r="BD36" s="128"/>
      <c r="BE36" s="128"/>
      <c r="BF36" s="128"/>
      <c r="BG36" s="128"/>
      <c r="BH36" s="128"/>
      <c r="BI36" s="128"/>
      <c r="BJ36" s="128"/>
      <c r="BK36" s="128"/>
      <c r="BL36" s="143"/>
    </row>
    <row r="37" spans="1:64" ht="16.5" customHeight="1" x14ac:dyDescent="0.2">
      <c r="A37" s="136" t="s">
        <v>71</v>
      </c>
      <c r="B37" s="131"/>
      <c r="C37" s="131"/>
      <c r="D37" s="131"/>
      <c r="E37" s="131"/>
      <c r="F37" s="131"/>
      <c r="G37" s="131"/>
      <c r="H37" s="131"/>
      <c r="I37" s="131"/>
      <c r="J37" s="131"/>
      <c r="K37" s="131"/>
      <c r="L37" s="131"/>
      <c r="M37" s="131"/>
      <c r="N37" s="131"/>
      <c r="O37" s="131"/>
      <c r="P37" s="131"/>
      <c r="Q37" s="131"/>
      <c r="R37" s="131"/>
      <c r="S37" s="131"/>
      <c r="T37" s="131"/>
      <c r="U37" s="131"/>
      <c r="V37" s="132"/>
      <c r="W37" s="130" t="s">
        <v>72</v>
      </c>
      <c r="X37" s="131"/>
      <c r="Y37" s="131"/>
      <c r="Z37" s="131"/>
      <c r="AA37" s="131"/>
      <c r="AB37" s="131"/>
      <c r="AC37" s="131"/>
      <c r="AD37" s="131"/>
      <c r="AE37" s="131"/>
      <c r="AF37" s="131"/>
      <c r="AG37" s="131"/>
      <c r="AH37" s="131"/>
      <c r="AI37" s="131"/>
      <c r="AJ37" s="131"/>
      <c r="AK37" s="131"/>
      <c r="AL37" s="131"/>
      <c r="AM37" s="131"/>
      <c r="AN37" s="131"/>
      <c r="AO37" s="131"/>
      <c r="AP37" s="131"/>
      <c r="AQ37" s="132"/>
      <c r="AR37" s="130" t="s">
        <v>58</v>
      </c>
      <c r="AS37" s="131"/>
      <c r="AT37" s="131"/>
      <c r="AU37" s="131"/>
      <c r="AV37" s="131"/>
      <c r="AW37" s="131"/>
      <c r="AX37" s="131"/>
      <c r="AY37" s="131"/>
      <c r="AZ37" s="132"/>
      <c r="BA37" s="130"/>
      <c r="BB37" s="131"/>
      <c r="BC37" s="131"/>
      <c r="BD37" s="131"/>
      <c r="BE37" s="131"/>
      <c r="BF37" s="131"/>
      <c r="BG37" s="131"/>
      <c r="BH37" s="131"/>
      <c r="BI37" s="131"/>
      <c r="BJ37" s="131"/>
      <c r="BK37" s="131"/>
      <c r="BL37" s="142"/>
    </row>
    <row r="38" spans="1:64" ht="16.5" customHeight="1" x14ac:dyDescent="0.2">
      <c r="A38" s="319" t="s">
        <v>73</v>
      </c>
      <c r="B38" s="145"/>
      <c r="C38" s="145"/>
      <c r="D38" s="145"/>
      <c r="E38" s="145"/>
      <c r="F38" s="145"/>
      <c r="G38" s="145"/>
      <c r="H38" s="145"/>
      <c r="I38" s="145"/>
      <c r="J38" s="145"/>
      <c r="K38" s="145"/>
      <c r="L38" s="145"/>
      <c r="M38" s="145"/>
      <c r="N38" s="145"/>
      <c r="O38" s="145"/>
      <c r="P38" s="145"/>
      <c r="Q38" s="145"/>
      <c r="R38" s="145"/>
      <c r="S38" s="145"/>
      <c r="T38" s="145"/>
      <c r="U38" s="145"/>
      <c r="V38" s="320"/>
      <c r="W38" s="144" t="s">
        <v>74</v>
      </c>
      <c r="X38" s="145"/>
      <c r="Y38" s="145"/>
      <c r="Z38" s="145"/>
      <c r="AA38" s="145"/>
      <c r="AB38" s="145"/>
      <c r="AC38" s="145"/>
      <c r="AD38" s="145"/>
      <c r="AE38" s="145"/>
      <c r="AF38" s="145"/>
      <c r="AG38" s="145"/>
      <c r="AH38" s="145"/>
      <c r="AI38" s="145"/>
      <c r="AJ38" s="145"/>
      <c r="AK38" s="145"/>
      <c r="AL38" s="145"/>
      <c r="AM38" s="145"/>
      <c r="AN38" s="145"/>
      <c r="AO38" s="145"/>
      <c r="AP38" s="145"/>
      <c r="AQ38" s="320"/>
      <c r="AR38" s="139" t="s">
        <v>58</v>
      </c>
      <c r="AS38" s="139"/>
      <c r="AT38" s="139"/>
      <c r="AU38" s="139"/>
      <c r="AV38" s="139"/>
      <c r="AW38" s="139"/>
      <c r="AX38" s="139"/>
      <c r="AY38" s="139"/>
      <c r="AZ38" s="139"/>
      <c r="BA38" s="144"/>
      <c r="BB38" s="145"/>
      <c r="BC38" s="145"/>
      <c r="BD38" s="145"/>
      <c r="BE38" s="145"/>
      <c r="BF38" s="145"/>
      <c r="BG38" s="145"/>
      <c r="BH38" s="145"/>
      <c r="BI38" s="145"/>
      <c r="BJ38" s="145"/>
      <c r="BK38" s="145"/>
      <c r="BL38" s="146"/>
    </row>
    <row r="39" spans="1:64" ht="16.5" customHeight="1" x14ac:dyDescent="0.2">
      <c r="A39" s="173" t="s">
        <v>75</v>
      </c>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5"/>
    </row>
    <row r="40" spans="1:64" ht="32.25" customHeight="1" x14ac:dyDescent="0.2">
      <c r="A40" s="311" t="s">
        <v>76</v>
      </c>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3"/>
    </row>
    <row r="41" spans="1:64" ht="16.5" customHeight="1" x14ac:dyDescent="0.2">
      <c r="A41" s="173" t="s">
        <v>77</v>
      </c>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5"/>
    </row>
    <row r="42" spans="1:64" ht="32.25" customHeight="1" x14ac:dyDescent="0.2">
      <c r="A42" s="311"/>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3"/>
    </row>
    <row r="43" spans="1:64" s="5" customFormat="1" ht="16.5" customHeight="1" x14ac:dyDescent="0.25">
      <c r="A43" s="224" t="s">
        <v>78</v>
      </c>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173" t="s">
        <v>79</v>
      </c>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5"/>
    </row>
    <row r="44" spans="1:64" ht="16.5" customHeight="1" x14ac:dyDescent="0.2">
      <c r="A44" s="176">
        <v>1</v>
      </c>
      <c r="B44" s="177"/>
      <c r="C44" s="216" t="s">
        <v>80</v>
      </c>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7"/>
      <c r="AG44" s="176">
        <v>1</v>
      </c>
      <c r="AH44" s="177"/>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c r="BJ44" s="216"/>
      <c r="BK44" s="216"/>
      <c r="BL44" s="217"/>
    </row>
    <row r="45" spans="1:64" ht="16.5" customHeight="1" x14ac:dyDescent="0.2">
      <c r="A45" s="211">
        <v>2</v>
      </c>
      <c r="B45" s="212"/>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9"/>
      <c r="AG45" s="211">
        <v>2</v>
      </c>
      <c r="AH45" s="212"/>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9"/>
    </row>
    <row r="46" spans="1:64" ht="16.5" customHeight="1" x14ac:dyDescent="0.2">
      <c r="A46" s="213">
        <v>3</v>
      </c>
      <c r="B46" s="177"/>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1"/>
      <c r="AG46" s="213">
        <v>3</v>
      </c>
      <c r="AH46" s="177"/>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1"/>
    </row>
    <row r="47" spans="1:64" ht="16.5" customHeight="1" x14ac:dyDescent="0.2">
      <c r="A47" s="214">
        <v>4</v>
      </c>
      <c r="B47" s="215"/>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3"/>
      <c r="AG47" s="214">
        <v>4</v>
      </c>
      <c r="AH47" s="215"/>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3"/>
    </row>
    <row r="48" spans="1:64" ht="16.5" customHeight="1" x14ac:dyDescent="0.2"/>
  </sheetData>
  <mergeCells count="189">
    <mergeCell ref="A36:V36"/>
    <mergeCell ref="W36:AQ36"/>
    <mergeCell ref="AR36:AZ36"/>
    <mergeCell ref="BA36:BL36"/>
    <mergeCell ref="A37:V37"/>
    <mergeCell ref="W37:AQ37"/>
    <mergeCell ref="AR37:AZ37"/>
    <mergeCell ref="BA37:BL37"/>
    <mergeCell ref="A28:B28"/>
    <mergeCell ref="C28:AS28"/>
    <mergeCell ref="AT28:AV28"/>
    <mergeCell ref="AW28:BD28"/>
    <mergeCell ref="BE28:BH28"/>
    <mergeCell ref="BI28:BL28"/>
    <mergeCell ref="A29:B29"/>
    <mergeCell ref="C29:AS29"/>
    <mergeCell ref="AT29:AV29"/>
    <mergeCell ref="AW29:BD29"/>
    <mergeCell ref="BE29:BH29"/>
    <mergeCell ref="BI29:BL29"/>
    <mergeCell ref="A32:V32"/>
    <mergeCell ref="AR30:AZ30"/>
    <mergeCell ref="AR31:AZ31"/>
    <mergeCell ref="AR32:AZ32"/>
    <mergeCell ref="AI47:BL47"/>
    <mergeCell ref="AI46:BL46"/>
    <mergeCell ref="AI45:BL45"/>
    <mergeCell ref="AI44:BL44"/>
    <mergeCell ref="A42:BL42"/>
    <mergeCell ref="A41:BL41"/>
    <mergeCell ref="A40:BL40"/>
    <mergeCell ref="A39:BL39"/>
    <mergeCell ref="A26:B26"/>
    <mergeCell ref="C26:AS26"/>
    <mergeCell ref="AT26:AV26"/>
    <mergeCell ref="AW26:BD26"/>
    <mergeCell ref="BE26:BH26"/>
    <mergeCell ref="BI26:BL26"/>
    <mergeCell ref="A33:V33"/>
    <mergeCell ref="A34:V34"/>
    <mergeCell ref="A35:V35"/>
    <mergeCell ref="A38:V38"/>
    <mergeCell ref="W34:AQ34"/>
    <mergeCell ref="W35:AQ35"/>
    <mergeCell ref="W38:AQ38"/>
    <mergeCell ref="AG45:AH45"/>
    <mergeCell ref="AG46:AH46"/>
    <mergeCell ref="AG47:AH47"/>
    <mergeCell ref="A15:H15"/>
    <mergeCell ref="I15:P15"/>
    <mergeCell ref="Q15:X15"/>
    <mergeCell ref="Y15:AF15"/>
    <mergeCell ref="AG15:AN15"/>
    <mergeCell ref="AO15:AV15"/>
    <mergeCell ref="A18:F18"/>
    <mergeCell ref="A19:F19"/>
    <mergeCell ref="G18:L18"/>
    <mergeCell ref="AQ18:AV18"/>
    <mergeCell ref="AQ19:AV19"/>
    <mergeCell ref="M18:R18"/>
    <mergeCell ref="M19:R19"/>
    <mergeCell ref="S18:X18"/>
    <mergeCell ref="S19:X19"/>
    <mergeCell ref="Y18:AD18"/>
    <mergeCell ref="Y19:AD19"/>
    <mergeCell ref="AE18:AJ18"/>
    <mergeCell ref="AE19:AJ19"/>
    <mergeCell ref="AK18:AP18"/>
    <mergeCell ref="AK19:AP19"/>
    <mergeCell ref="Q16:X16"/>
    <mergeCell ref="AG16:AN16"/>
    <mergeCell ref="AW16:BD16"/>
    <mergeCell ref="AO16:AV16"/>
    <mergeCell ref="Y16:AF16"/>
    <mergeCell ref="AW25:BD25"/>
    <mergeCell ref="A16:H16"/>
    <mergeCell ref="I16:P16"/>
    <mergeCell ref="C25:AS25"/>
    <mergeCell ref="AT25:AV25"/>
    <mergeCell ref="AW24:BD24"/>
    <mergeCell ref="A25:B25"/>
    <mergeCell ref="AW18:BB18"/>
    <mergeCell ref="AW19:BB19"/>
    <mergeCell ref="BC18:BH18"/>
    <mergeCell ref="BC19:BH19"/>
    <mergeCell ref="A11:BL11"/>
    <mergeCell ref="A12:BL12"/>
    <mergeCell ref="BE20:BL20"/>
    <mergeCell ref="A20:B21"/>
    <mergeCell ref="AT20:AV21"/>
    <mergeCell ref="AT22:AV22"/>
    <mergeCell ref="AT23:AV23"/>
    <mergeCell ref="AT24:AV24"/>
    <mergeCell ref="AW20:BD21"/>
    <mergeCell ref="BE21:BH21"/>
    <mergeCell ref="BE22:BH22"/>
    <mergeCell ref="BE15:BL15"/>
    <mergeCell ref="BE16:BL16"/>
    <mergeCell ref="C22:AS22"/>
    <mergeCell ref="AW14:BL14"/>
    <mergeCell ref="C23:AS23"/>
    <mergeCell ref="C24:AS24"/>
    <mergeCell ref="A22:B22"/>
    <mergeCell ref="AW22:BD22"/>
    <mergeCell ref="A23:B23"/>
    <mergeCell ref="AW23:BD23"/>
    <mergeCell ref="G19:L19"/>
    <mergeCell ref="BE24:BH24"/>
    <mergeCell ref="AW15:BD15"/>
    <mergeCell ref="A44:B44"/>
    <mergeCell ref="A45:B45"/>
    <mergeCell ref="A46:B46"/>
    <mergeCell ref="A47:B47"/>
    <mergeCell ref="C44:AF44"/>
    <mergeCell ref="C45:AF45"/>
    <mergeCell ref="C46:AF46"/>
    <mergeCell ref="C47:AF47"/>
    <mergeCell ref="A43:AF43"/>
    <mergeCell ref="AG43:BL43"/>
    <mergeCell ref="AG44:AH44"/>
    <mergeCell ref="A9:H9"/>
    <mergeCell ref="A10:H10"/>
    <mergeCell ref="O10:BL10"/>
    <mergeCell ref="I5:N5"/>
    <mergeCell ref="I6:N6"/>
    <mergeCell ref="I7:N7"/>
    <mergeCell ref="I8:N8"/>
    <mergeCell ref="I9:N9"/>
    <mergeCell ref="I10:N10"/>
    <mergeCell ref="BE25:BH25"/>
    <mergeCell ref="BI21:BL21"/>
    <mergeCell ref="BI22:BL22"/>
    <mergeCell ref="BI23:BL23"/>
    <mergeCell ref="BI24:BL24"/>
    <mergeCell ref="BI25:BL25"/>
    <mergeCell ref="C20:AS21"/>
    <mergeCell ref="A24:B24"/>
    <mergeCell ref="AG14:AV14"/>
    <mergeCell ref="A14:P14"/>
    <mergeCell ref="Q14:AF14"/>
    <mergeCell ref="A17:BL17"/>
    <mergeCell ref="BE23:BH23"/>
    <mergeCell ref="A3:AP3"/>
    <mergeCell ref="A1:AP2"/>
    <mergeCell ref="BE13:BL13"/>
    <mergeCell ref="AM13:BD13"/>
    <mergeCell ref="I13:Q13"/>
    <mergeCell ref="AD13:AL13"/>
    <mergeCell ref="A13:H13"/>
    <mergeCell ref="R13:AC13"/>
    <mergeCell ref="BB3:BL3"/>
    <mergeCell ref="AQ3:BA3"/>
    <mergeCell ref="AQ2:BA2"/>
    <mergeCell ref="AQ1:BA1"/>
    <mergeCell ref="BB2:BL2"/>
    <mergeCell ref="BB1:BL1"/>
    <mergeCell ref="A4:BL4"/>
    <mergeCell ref="O5:BL5"/>
    <mergeCell ref="O6:BL6"/>
    <mergeCell ref="O7:BL7"/>
    <mergeCell ref="O8:BL8"/>
    <mergeCell ref="O9:BL9"/>
    <mergeCell ref="A5:H5"/>
    <mergeCell ref="A6:H6"/>
    <mergeCell ref="A7:H7"/>
    <mergeCell ref="A8:H8"/>
    <mergeCell ref="AR34:AZ34"/>
    <mergeCell ref="AR35:AZ35"/>
    <mergeCell ref="AR38:AZ38"/>
    <mergeCell ref="BA30:BL30"/>
    <mergeCell ref="BA31:BL31"/>
    <mergeCell ref="BA32:BL32"/>
    <mergeCell ref="BA33:BL33"/>
    <mergeCell ref="BA34:BL34"/>
    <mergeCell ref="BA35:BL35"/>
    <mergeCell ref="BA38:BL38"/>
    <mergeCell ref="AR33:AZ33"/>
    <mergeCell ref="C27:AS27"/>
    <mergeCell ref="AT27:AV27"/>
    <mergeCell ref="AW27:BD27"/>
    <mergeCell ref="BE27:BH27"/>
    <mergeCell ref="BI27:BL27"/>
    <mergeCell ref="W30:AQ30"/>
    <mergeCell ref="W31:AQ31"/>
    <mergeCell ref="W32:AQ32"/>
    <mergeCell ref="W33:AQ33"/>
    <mergeCell ref="A30:V30"/>
    <mergeCell ref="A31:V31"/>
    <mergeCell ref="A27:B27"/>
  </mergeCells>
  <conditionalFormatting sqref="BB3:BL3 I6:N10">
    <cfRule type="containsText" dxfId="45" priority="16" stopIfTrue="1" operator="containsText" text="Off Track">
      <formula>NOT(ISERROR(SEARCH("Off Track",I3)))</formula>
    </cfRule>
    <cfRule type="containsText" dxfId="44" priority="17" stopIfTrue="1" operator="containsText" text="At Risk">
      <formula>NOT(ISERROR(SEARCH("At Risk",I3)))</formula>
    </cfRule>
    <cfRule type="containsText" dxfId="43" priority="19" stopIfTrue="1" operator="containsText" text="On Track">
      <formula>NOT(ISERROR(SEARCH("On Track",I3)))</formula>
    </cfRule>
  </conditionalFormatting>
  <conditionalFormatting sqref="A16:XFD16 A19 G19 S19 Y19 AK19 AQ19 BM19:XFD19 AW19 BC19">
    <cfRule type="cellIs" dxfId="42" priority="11" operator="equal">
      <formula>0</formula>
    </cfRule>
  </conditionalFormatting>
  <conditionalFormatting sqref="BA31:BL35 BA38:BL38">
    <cfRule type="containsText" dxfId="41" priority="10" operator="containsText" text="y">
      <formula>NOT(ISERROR(SEARCH("y",BA31)))</formula>
    </cfRule>
  </conditionalFormatting>
  <conditionalFormatting sqref="BI22:BL29">
    <cfRule type="colorScale" priority="7">
      <colorScale>
        <cfvo type="min"/>
        <cfvo type="percentile" val="50"/>
        <cfvo type="max"/>
        <color rgb="FFF8696B"/>
        <color rgb="FFFCFCFF"/>
        <color rgb="FF63BE7B"/>
      </colorScale>
    </cfRule>
  </conditionalFormatting>
  <conditionalFormatting sqref="BA37:BL37">
    <cfRule type="containsText" dxfId="40" priority="5" operator="containsText" text="y">
      <formula>NOT(ISERROR(SEARCH("y",BA37)))</formula>
    </cfRule>
  </conditionalFormatting>
  <conditionalFormatting sqref="BA36:BL36">
    <cfRule type="containsText" dxfId="39" priority="6" operator="containsText" text="y">
      <formula>NOT(ISERROR(SEARCH("y",BA36)))</formula>
    </cfRule>
  </conditionalFormatting>
  <conditionalFormatting sqref="M19">
    <cfRule type="cellIs" dxfId="38" priority="2" operator="equal">
      <formula>0</formula>
    </cfRule>
  </conditionalFormatting>
  <conditionalFormatting sqref="AE19">
    <cfRule type="cellIs" dxfId="37" priority="1" operator="equal">
      <formula>0</formula>
    </cfRule>
  </conditionalFormatting>
  <dataValidations count="1">
    <dataValidation type="list" allowBlank="1" showInputMessage="1" showErrorMessage="1" sqref="AT22:AT29" xr:uid="{064B34AC-85A6-4B96-B862-A860BF9D494F}">
      <formula1>"O,D"</formula1>
    </dataValidation>
  </dataValidations>
  <printOptions horizontalCentered="1" verticalCentered="1"/>
  <pageMargins left="0.25" right="0.25" top="0.245535714285714" bottom="0.25" header="0.3" footer="0.05"/>
  <pageSetup orientation="portrait" r:id="rId1"/>
  <headerFooter>
    <oddFooter>&amp;L&amp;10&amp;D&amp;C&amp;10Confidential&amp;R&amp;10Page &amp;P of &amp;N</oddFooter>
  </headerFooter>
  <ignoredErrors>
    <ignoredError sqref="AE19 M19" formula="1"/>
  </ignoredError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BA5625E-895E-4D10-A48C-7FC8E7FFF305}">
          <x14:formula1>
            <xm:f>'Data Validation'!$G$2:$G$4</xm:f>
          </x14:formula1>
          <xm:sqref>BA31:BL38</xm:sqref>
        </x14:dataValidation>
        <x14:dataValidation type="list" allowBlank="1" showInputMessage="1" showErrorMessage="1" xr:uid="{133D584F-8B43-4ACE-A939-21A6FB43AA92}">
          <x14:formula1>
            <xm:f>'Data Validation'!$A$2:$A$5</xm:f>
          </x14:formula1>
          <xm:sqref>BB3 I6:N10</xm:sqref>
        </x14:dataValidation>
        <x14:dataValidation type="list" allowBlank="1" showInputMessage="1" showErrorMessage="1" xr:uid="{84CA1C1C-2FF3-42FF-9F3E-47C9E378B1C3}">
          <x14:formula1>
            <xm:f>'Data Validation'!$B$2:$B$5</xm:f>
          </x14:formula1>
          <xm:sqref>BB1:BL1</xm:sqref>
        </x14:dataValidation>
        <x14:dataValidation type="list" errorStyle="warning" allowBlank="1" showInputMessage="1" showErrorMessage="1" xr:uid="{437002ED-70E5-4CF0-906D-EEF528D9B1CC}">
          <x14:formula1>
            <xm:f>'Data Validation'!$F$2:$F$11</xm:f>
          </x14:formula1>
          <xm:sqref>AR31:AZ38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05BE-C41A-4C7C-8883-117497F8C489}">
  <dimension ref="A1:A9"/>
  <sheetViews>
    <sheetView view="pageLayout" topLeftCell="A16" zoomScale="90" zoomScaleNormal="100" zoomScalePageLayoutView="90" workbookViewId="0">
      <selection activeCell="A5" sqref="A5"/>
    </sheetView>
  </sheetViews>
  <sheetFormatPr defaultRowHeight="15" x14ac:dyDescent="0.25"/>
  <cols>
    <col min="1" max="1" width="157.42578125" style="73" customWidth="1"/>
    <col min="2" max="16384" width="9.140625" style="72"/>
  </cols>
  <sheetData>
    <row r="1" spans="1:1" s="74" customFormat="1" ht="30" customHeight="1" x14ac:dyDescent="0.25">
      <c r="A1" s="79" t="s">
        <v>81</v>
      </c>
    </row>
    <row r="2" spans="1:1" s="75" customFormat="1" ht="25.5" customHeight="1" x14ac:dyDescent="0.25">
      <c r="A2" s="77" t="s">
        <v>82</v>
      </c>
    </row>
    <row r="3" spans="1:1" s="75" customFormat="1" ht="123" customHeight="1" x14ac:dyDescent="0.25">
      <c r="A3" s="78"/>
    </row>
    <row r="4" spans="1:1" s="75" customFormat="1" ht="25.5" customHeight="1" x14ac:dyDescent="0.25">
      <c r="A4" s="77" t="s">
        <v>83</v>
      </c>
    </row>
    <row r="5" spans="1:1" s="75" customFormat="1" ht="123" customHeight="1" x14ac:dyDescent="0.25">
      <c r="A5" s="78"/>
    </row>
    <row r="6" spans="1:1" s="75" customFormat="1" ht="25.5" customHeight="1" x14ac:dyDescent="0.25">
      <c r="A6" s="77" t="s">
        <v>84</v>
      </c>
    </row>
    <row r="7" spans="1:1" s="75" customFormat="1" ht="123" customHeight="1" x14ac:dyDescent="0.25">
      <c r="A7" s="78" t="s">
        <v>85</v>
      </c>
    </row>
    <row r="8" spans="1:1" s="75" customFormat="1" ht="24.75" customHeight="1" x14ac:dyDescent="0.25">
      <c r="A8" s="77" t="s">
        <v>86</v>
      </c>
    </row>
    <row r="9" spans="1:1" s="75" customFormat="1" ht="123" customHeight="1" x14ac:dyDescent="0.25">
      <c r="A9" s="78" t="s">
        <v>85</v>
      </c>
    </row>
  </sheetData>
  <pageMargins left="0.25" right="0.1388888888888889" top="0.75" bottom="0.75" header="0.3" footer="0.3"/>
  <pageSetup orientation="portrait" r:id="rId1"/>
  <headerFooter>
    <oddHeader>&amp;L&amp;"+,Bold"&amp;20Transportation Transition:&amp;"+,Regular"&amp;18 Additional Project Manager's Notes</oddHeader>
    <oddFooter>&amp;L&amp;"-,Bold" Confidential&amp;C&amp;D&amp;RPage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6A6B2-7B96-4BD0-9D92-BE6B8A52352C}">
  <sheetPr>
    <pageSetUpPr fitToPage="1"/>
  </sheetPr>
  <dimension ref="A1:AX886"/>
  <sheetViews>
    <sheetView zoomScale="120" zoomScaleNormal="120" zoomScalePageLayoutView="120" workbookViewId="0">
      <selection activeCell="K6" sqref="K6"/>
    </sheetView>
  </sheetViews>
  <sheetFormatPr defaultRowHeight="12.75" x14ac:dyDescent="0.25"/>
  <cols>
    <col min="1" max="1" width="3.85546875" style="95" customWidth="1"/>
    <col min="2" max="2" width="29.85546875" style="94" customWidth="1"/>
    <col min="3" max="3" width="22.140625" style="94" customWidth="1"/>
    <col min="4" max="4" width="4.85546875" style="90" customWidth="1"/>
    <col min="5" max="5" width="18.7109375" style="89" customWidth="1"/>
    <col min="6" max="6" width="11.85546875" style="89" bestFit="1" customWidth="1"/>
    <col min="7" max="7" width="11.42578125" style="89" bestFit="1" customWidth="1"/>
    <col min="8" max="11" width="7.140625" style="92" customWidth="1"/>
    <col min="12" max="12" width="9.85546875" style="89" customWidth="1"/>
    <col min="13" max="31" width="9.140625" style="93" customWidth="1"/>
    <col min="32" max="37" width="9.140625" style="93"/>
    <col min="38" max="38" width="9.140625" style="93" customWidth="1"/>
    <col min="39" max="50" width="9.140625" style="93"/>
    <col min="51" max="16384" width="9.140625" style="94"/>
  </cols>
  <sheetData>
    <row r="1" spans="1:12" x14ac:dyDescent="0.25">
      <c r="A1" s="88" t="s">
        <v>36</v>
      </c>
      <c r="B1" s="89" t="s">
        <v>87</v>
      </c>
      <c r="C1" s="89" t="s">
        <v>88</v>
      </c>
      <c r="D1" s="90" t="s">
        <v>89</v>
      </c>
      <c r="E1" s="91" t="s">
        <v>90</v>
      </c>
      <c r="F1" s="91" t="s">
        <v>91</v>
      </c>
      <c r="G1" s="89" t="s">
        <v>92</v>
      </c>
      <c r="H1" s="92" t="s">
        <v>93</v>
      </c>
      <c r="I1" s="92" t="s">
        <v>94</v>
      </c>
      <c r="J1" s="92" t="s">
        <v>95</v>
      </c>
      <c r="K1" s="92" t="s">
        <v>96</v>
      </c>
      <c r="L1" s="89" t="s">
        <v>8</v>
      </c>
    </row>
    <row r="2" spans="1:12" ht="24" customHeight="1" x14ac:dyDescent="0.25">
      <c r="A2" s="95">
        <v>1.01</v>
      </c>
      <c r="B2" s="94" t="s">
        <v>98</v>
      </c>
      <c r="C2" s="97" t="s">
        <v>99</v>
      </c>
      <c r="D2" s="90">
        <v>1</v>
      </c>
      <c r="E2" s="89" t="s">
        <v>100</v>
      </c>
      <c r="F2" s="99" t="s">
        <v>101</v>
      </c>
      <c r="I2" s="92">
        <v>43442</v>
      </c>
      <c r="J2" s="92">
        <v>43442</v>
      </c>
      <c r="K2" s="92">
        <v>43445</v>
      </c>
      <c r="L2" s="89" t="s">
        <v>27</v>
      </c>
    </row>
    <row r="3" spans="1:12" ht="24" customHeight="1" x14ac:dyDescent="0.25">
      <c r="A3" s="95">
        <v>1.02</v>
      </c>
      <c r="B3" s="94" t="s">
        <v>102</v>
      </c>
      <c r="C3" s="97" t="s">
        <v>99</v>
      </c>
      <c r="D3" s="90">
        <v>1</v>
      </c>
      <c r="E3" s="89" t="s">
        <v>100</v>
      </c>
      <c r="F3" s="99" t="s">
        <v>101</v>
      </c>
      <c r="I3" s="92">
        <v>43442</v>
      </c>
      <c r="J3" s="92">
        <v>43444</v>
      </c>
      <c r="K3" s="92">
        <v>43444</v>
      </c>
      <c r="L3" s="89" t="s">
        <v>27</v>
      </c>
    </row>
    <row r="4" spans="1:12" ht="24" customHeight="1" x14ac:dyDescent="0.25">
      <c r="A4" s="100">
        <v>1.03</v>
      </c>
      <c r="B4" s="94" t="s">
        <v>103</v>
      </c>
      <c r="C4" s="96" t="s">
        <v>99</v>
      </c>
      <c r="D4" s="90">
        <v>1</v>
      </c>
      <c r="E4" s="89" t="s">
        <v>100</v>
      </c>
      <c r="F4" s="89" t="s">
        <v>101</v>
      </c>
      <c r="H4" s="92">
        <v>43369</v>
      </c>
      <c r="I4" s="92">
        <v>43435</v>
      </c>
      <c r="J4" s="92">
        <v>43439</v>
      </c>
      <c r="K4" s="92">
        <v>43429</v>
      </c>
      <c r="L4" s="89" t="s">
        <v>27</v>
      </c>
    </row>
    <row r="5" spans="1:12" ht="24" customHeight="1" x14ac:dyDescent="0.25">
      <c r="A5" s="100">
        <v>1.04</v>
      </c>
      <c r="B5" s="94" t="s">
        <v>104</v>
      </c>
      <c r="C5" s="94" t="s">
        <v>99</v>
      </c>
      <c r="D5" s="90">
        <v>1</v>
      </c>
      <c r="E5" s="89" t="s">
        <v>100</v>
      </c>
      <c r="F5" s="99" t="s">
        <v>105</v>
      </c>
      <c r="H5" s="92">
        <v>43369</v>
      </c>
      <c r="I5" s="92">
        <v>43435</v>
      </c>
      <c r="J5" s="92">
        <v>43439</v>
      </c>
      <c r="K5" s="92">
        <v>43429</v>
      </c>
      <c r="L5" s="89" t="s">
        <v>27</v>
      </c>
    </row>
    <row r="6" spans="1:12" ht="24" customHeight="1" x14ac:dyDescent="0.25">
      <c r="A6" s="100">
        <v>1.05</v>
      </c>
      <c r="B6" s="97" t="s">
        <v>106</v>
      </c>
      <c r="D6" s="90">
        <v>1</v>
      </c>
      <c r="E6" s="89" t="s">
        <v>100</v>
      </c>
      <c r="F6" s="99" t="s">
        <v>107</v>
      </c>
      <c r="H6" s="92">
        <v>43369</v>
      </c>
      <c r="I6" s="92">
        <v>43435</v>
      </c>
      <c r="J6" s="92">
        <v>43439</v>
      </c>
      <c r="L6" s="89" t="s">
        <v>27</v>
      </c>
    </row>
    <row r="7" spans="1:12" ht="24" customHeight="1" x14ac:dyDescent="0.25">
      <c r="A7" s="100">
        <v>1.06</v>
      </c>
      <c r="B7" s="97" t="s">
        <v>108</v>
      </c>
      <c r="D7" s="90">
        <v>1</v>
      </c>
      <c r="E7" s="89" t="s">
        <v>100</v>
      </c>
      <c r="F7" s="99" t="s">
        <v>109</v>
      </c>
      <c r="I7" s="92">
        <v>43454</v>
      </c>
      <c r="J7" s="92">
        <v>43480</v>
      </c>
      <c r="L7" s="89" t="s">
        <v>27</v>
      </c>
    </row>
    <row r="8" spans="1:12" ht="24" customHeight="1" x14ac:dyDescent="0.25">
      <c r="A8" s="95">
        <v>1.07</v>
      </c>
      <c r="B8" s="97" t="s">
        <v>110</v>
      </c>
      <c r="D8" s="90">
        <v>1</v>
      </c>
      <c r="E8" s="89" t="s">
        <v>100</v>
      </c>
      <c r="F8" s="89" t="s">
        <v>101</v>
      </c>
      <c r="I8" s="92">
        <v>43480</v>
      </c>
      <c r="J8" s="92">
        <v>43585</v>
      </c>
      <c r="L8" s="89" t="s">
        <v>27</v>
      </c>
    </row>
    <row r="9" spans="1:12" ht="24" customHeight="1" x14ac:dyDescent="0.25">
      <c r="A9" s="100">
        <v>1.08</v>
      </c>
      <c r="B9" s="97" t="s">
        <v>111</v>
      </c>
      <c r="D9" s="90">
        <v>1</v>
      </c>
      <c r="E9" s="89" t="s">
        <v>100</v>
      </c>
      <c r="F9" s="89" t="s">
        <v>101</v>
      </c>
      <c r="H9" s="92">
        <v>43369</v>
      </c>
      <c r="I9" s="92">
        <v>43556</v>
      </c>
      <c r="J9" s="92">
        <v>43585</v>
      </c>
      <c r="L9" s="89" t="s">
        <v>27</v>
      </c>
    </row>
    <row r="10" spans="1:12" ht="24" customHeight="1" x14ac:dyDescent="0.25">
      <c r="A10" s="95">
        <v>1.0900000000000001</v>
      </c>
      <c r="B10" s="94" t="s">
        <v>112</v>
      </c>
      <c r="C10" s="97" t="s">
        <v>99</v>
      </c>
      <c r="D10" s="90">
        <v>1</v>
      </c>
      <c r="E10" s="89" t="s">
        <v>100</v>
      </c>
      <c r="F10" s="99" t="s">
        <v>101</v>
      </c>
      <c r="I10" s="92">
        <v>43437</v>
      </c>
      <c r="J10" s="92">
        <v>43448</v>
      </c>
      <c r="L10" s="89" t="s">
        <v>27</v>
      </c>
    </row>
    <row r="11" spans="1:12" ht="24" customHeight="1" x14ac:dyDescent="0.25">
      <c r="A11" s="100">
        <v>1.1200000000000001</v>
      </c>
      <c r="B11" s="94" t="s">
        <v>113</v>
      </c>
      <c r="D11" s="90">
        <v>1</v>
      </c>
      <c r="E11" s="89" t="s">
        <v>114</v>
      </c>
      <c r="F11" s="99" t="s">
        <v>115</v>
      </c>
      <c r="I11" s="92">
        <v>43423</v>
      </c>
      <c r="J11" s="92">
        <v>43425</v>
      </c>
      <c r="K11" s="92">
        <v>43425</v>
      </c>
      <c r="L11" s="89" t="s">
        <v>27</v>
      </c>
    </row>
    <row r="12" spans="1:12" ht="24" customHeight="1" x14ac:dyDescent="0.25">
      <c r="A12" s="100">
        <v>1.1399999999999999</v>
      </c>
      <c r="B12" s="97" t="s">
        <v>116</v>
      </c>
      <c r="D12" s="90">
        <v>1</v>
      </c>
      <c r="E12" s="99" t="s">
        <v>117</v>
      </c>
      <c r="H12" s="92">
        <v>43369</v>
      </c>
      <c r="J12" s="92">
        <v>43444</v>
      </c>
      <c r="L12" s="89" t="s">
        <v>27</v>
      </c>
    </row>
    <row r="13" spans="1:12" ht="24" customHeight="1" x14ac:dyDescent="0.25">
      <c r="A13" s="100">
        <v>1.2</v>
      </c>
      <c r="B13" s="94" t="s">
        <v>118</v>
      </c>
      <c r="C13" s="94" t="s">
        <v>119</v>
      </c>
      <c r="D13" s="90">
        <v>1</v>
      </c>
      <c r="E13" s="89" t="s">
        <v>100</v>
      </c>
      <c r="F13" s="89" t="s">
        <v>120</v>
      </c>
      <c r="G13" s="89" t="s">
        <v>121</v>
      </c>
      <c r="H13" s="92">
        <v>43424</v>
      </c>
      <c r="I13" s="92">
        <v>43556</v>
      </c>
      <c r="J13" s="92">
        <v>43585</v>
      </c>
      <c r="K13" s="92">
        <v>43430</v>
      </c>
      <c r="L13" s="99" t="s">
        <v>27</v>
      </c>
    </row>
    <row r="14" spans="1:12" ht="24" customHeight="1" x14ac:dyDescent="0.25">
      <c r="A14" s="95">
        <v>2.0299999999999998</v>
      </c>
      <c r="B14" s="94" t="s">
        <v>122</v>
      </c>
      <c r="D14" s="90">
        <v>2</v>
      </c>
      <c r="E14" s="89" t="s">
        <v>114</v>
      </c>
      <c r="F14" s="89" t="s">
        <v>115</v>
      </c>
      <c r="H14" s="92">
        <v>43369</v>
      </c>
      <c r="J14" s="92">
        <v>43405</v>
      </c>
      <c r="K14" s="92">
        <v>43424</v>
      </c>
      <c r="L14" s="89" t="s">
        <v>27</v>
      </c>
    </row>
    <row r="15" spans="1:12" ht="24" customHeight="1" x14ac:dyDescent="0.25">
      <c r="A15" s="100">
        <v>2.04</v>
      </c>
      <c r="B15" s="97" t="s">
        <v>123</v>
      </c>
      <c r="C15" s="97" t="s">
        <v>124</v>
      </c>
      <c r="D15" s="90">
        <v>2</v>
      </c>
      <c r="E15" s="89" t="s">
        <v>114</v>
      </c>
      <c r="F15" s="89" t="s">
        <v>125</v>
      </c>
      <c r="H15" s="92">
        <v>43369</v>
      </c>
      <c r="I15" s="92">
        <v>43433</v>
      </c>
      <c r="J15" s="92">
        <v>43433</v>
      </c>
      <c r="K15" s="92">
        <v>43433</v>
      </c>
      <c r="L15" s="89" t="s">
        <v>27</v>
      </c>
    </row>
    <row r="16" spans="1:12" ht="24" customHeight="1" x14ac:dyDescent="0.25">
      <c r="A16" s="95">
        <v>2.0499999999999998</v>
      </c>
      <c r="B16" s="98" t="s">
        <v>126</v>
      </c>
      <c r="C16" s="94" t="s">
        <v>49</v>
      </c>
      <c r="D16" s="90">
        <v>2</v>
      </c>
      <c r="E16" s="89" t="s">
        <v>114</v>
      </c>
      <c r="F16" s="89" t="s">
        <v>115</v>
      </c>
      <c r="H16" s="92">
        <v>43369</v>
      </c>
      <c r="I16" s="92">
        <v>43433</v>
      </c>
      <c r="J16" s="92">
        <v>43433</v>
      </c>
      <c r="L16" s="89" t="s">
        <v>27</v>
      </c>
    </row>
    <row r="17" spans="1:12" ht="24" customHeight="1" x14ac:dyDescent="0.25">
      <c r="A17" s="95">
        <v>2.06</v>
      </c>
      <c r="B17" s="98" t="s">
        <v>127</v>
      </c>
      <c r="C17" s="94" t="s">
        <v>124</v>
      </c>
      <c r="D17" s="90">
        <v>2</v>
      </c>
      <c r="E17" s="89" t="s">
        <v>114</v>
      </c>
      <c r="F17" s="89" t="s">
        <v>115</v>
      </c>
      <c r="H17" s="92">
        <v>43413</v>
      </c>
      <c r="I17" s="92">
        <v>43433</v>
      </c>
      <c r="J17" s="92">
        <v>43433</v>
      </c>
      <c r="K17" s="92">
        <v>43433</v>
      </c>
      <c r="L17" s="89" t="s">
        <v>27</v>
      </c>
    </row>
    <row r="18" spans="1:12" ht="24" customHeight="1" x14ac:dyDescent="0.25">
      <c r="A18" s="95">
        <v>2.0699999999999998</v>
      </c>
      <c r="B18" s="97" t="s">
        <v>128</v>
      </c>
      <c r="C18" s="97" t="s">
        <v>129</v>
      </c>
      <c r="D18" s="90">
        <v>2</v>
      </c>
      <c r="E18" s="89" t="s">
        <v>100</v>
      </c>
      <c r="F18" s="99" t="s">
        <v>101</v>
      </c>
      <c r="H18" s="92">
        <v>43369</v>
      </c>
      <c r="J18" s="92">
        <v>43420</v>
      </c>
      <c r="K18" s="92">
        <v>43434</v>
      </c>
      <c r="L18" s="89" t="s">
        <v>27</v>
      </c>
    </row>
    <row r="19" spans="1:12" ht="24" customHeight="1" x14ac:dyDescent="0.25">
      <c r="A19" s="95">
        <v>2.08</v>
      </c>
      <c r="B19" s="94" t="s">
        <v>130</v>
      </c>
      <c r="C19" s="94" t="s">
        <v>131</v>
      </c>
      <c r="D19" s="90">
        <v>2</v>
      </c>
      <c r="E19" s="89" t="s">
        <v>100</v>
      </c>
      <c r="F19" s="89" t="s">
        <v>101</v>
      </c>
      <c r="H19" s="92">
        <v>43369</v>
      </c>
      <c r="J19" s="92">
        <v>43420</v>
      </c>
      <c r="K19" s="92">
        <v>43424</v>
      </c>
      <c r="L19" s="89" t="s">
        <v>27</v>
      </c>
    </row>
    <row r="20" spans="1:12" ht="24" customHeight="1" x14ac:dyDescent="0.25">
      <c r="A20" s="95">
        <v>2.09</v>
      </c>
      <c r="B20" s="94" t="s">
        <v>132</v>
      </c>
      <c r="C20" s="94" t="s">
        <v>133</v>
      </c>
      <c r="D20" s="90">
        <v>2</v>
      </c>
      <c r="E20" s="89" t="s">
        <v>100</v>
      </c>
      <c r="F20" s="89" t="s">
        <v>101</v>
      </c>
      <c r="H20" s="92">
        <v>43369</v>
      </c>
      <c r="J20" s="92">
        <v>43434</v>
      </c>
      <c r="K20" s="92">
        <v>43431</v>
      </c>
      <c r="L20" s="89" t="s">
        <v>27</v>
      </c>
    </row>
    <row r="21" spans="1:12" ht="24" customHeight="1" x14ac:dyDescent="0.25">
      <c r="A21" s="95">
        <v>2.1</v>
      </c>
      <c r="B21" s="94" t="s">
        <v>134</v>
      </c>
      <c r="C21" s="94" t="s">
        <v>135</v>
      </c>
      <c r="D21" s="90">
        <v>2</v>
      </c>
      <c r="E21" s="89" t="s">
        <v>100</v>
      </c>
      <c r="F21" s="89" t="s">
        <v>136</v>
      </c>
      <c r="H21" s="92">
        <v>43413</v>
      </c>
      <c r="I21" s="92">
        <v>43418</v>
      </c>
      <c r="J21" s="92">
        <v>43420</v>
      </c>
      <c r="K21" s="92">
        <v>43431</v>
      </c>
      <c r="L21" s="89" t="s">
        <v>27</v>
      </c>
    </row>
    <row r="22" spans="1:12" ht="24" customHeight="1" x14ac:dyDescent="0.25">
      <c r="A22" s="95">
        <v>2.11</v>
      </c>
      <c r="B22" s="97" t="s">
        <v>137</v>
      </c>
      <c r="D22" s="90">
        <v>2</v>
      </c>
      <c r="E22" s="99" t="s">
        <v>114</v>
      </c>
      <c r="F22" s="89" t="s">
        <v>115</v>
      </c>
      <c r="I22" s="92">
        <v>43419</v>
      </c>
      <c r="J22" s="92">
        <v>43434</v>
      </c>
      <c r="K22" s="92">
        <v>43433</v>
      </c>
      <c r="L22" s="89" t="s">
        <v>27</v>
      </c>
    </row>
    <row r="23" spans="1:12" ht="24" customHeight="1" x14ac:dyDescent="0.25">
      <c r="A23" s="95">
        <v>2.12</v>
      </c>
      <c r="B23" s="98" t="s">
        <v>138</v>
      </c>
      <c r="C23" s="97" t="s">
        <v>129</v>
      </c>
      <c r="D23" s="90">
        <v>2</v>
      </c>
      <c r="E23" s="89" t="s">
        <v>139</v>
      </c>
      <c r="F23" s="99" t="s">
        <v>115</v>
      </c>
      <c r="H23" s="92">
        <v>43434</v>
      </c>
      <c r="I23" s="92">
        <v>43434</v>
      </c>
      <c r="J23" s="92">
        <v>43449</v>
      </c>
      <c r="L23" s="89" t="s">
        <v>27</v>
      </c>
    </row>
    <row r="24" spans="1:12" ht="24" customHeight="1" x14ac:dyDescent="0.25">
      <c r="A24" s="95">
        <v>2.2999999999999998</v>
      </c>
      <c r="B24" s="94" t="s">
        <v>140</v>
      </c>
      <c r="C24" s="94" t="s">
        <v>141</v>
      </c>
      <c r="D24" s="90">
        <v>2</v>
      </c>
      <c r="E24" s="89" t="s">
        <v>114</v>
      </c>
      <c r="F24" s="89" t="s">
        <v>115</v>
      </c>
      <c r="G24" s="89" t="s">
        <v>121</v>
      </c>
      <c r="H24" s="92">
        <v>43424</v>
      </c>
      <c r="I24" s="92">
        <v>43433</v>
      </c>
      <c r="J24" s="92">
        <v>43446</v>
      </c>
      <c r="L24" s="89" t="s">
        <v>27</v>
      </c>
    </row>
    <row r="25" spans="1:12" ht="24" customHeight="1" x14ac:dyDescent="0.25">
      <c r="A25" s="95">
        <v>2.31</v>
      </c>
      <c r="B25" s="94" t="s">
        <v>142</v>
      </c>
      <c r="C25" s="94" t="s">
        <v>143</v>
      </c>
      <c r="D25" s="90">
        <v>2</v>
      </c>
      <c r="E25" s="89" t="s">
        <v>115</v>
      </c>
      <c r="F25" s="89" t="s">
        <v>114</v>
      </c>
      <c r="G25" s="89" t="s">
        <v>121</v>
      </c>
      <c r="H25" s="92">
        <v>43424</v>
      </c>
      <c r="I25" s="92">
        <v>43433</v>
      </c>
      <c r="J25" s="92">
        <v>43434</v>
      </c>
      <c r="L25" s="89" t="s">
        <v>27</v>
      </c>
    </row>
    <row r="26" spans="1:12" ht="24" customHeight="1" x14ac:dyDescent="0.25">
      <c r="A26" s="95">
        <v>2.3199999999999998</v>
      </c>
      <c r="B26" s="94" t="s">
        <v>144</v>
      </c>
      <c r="C26" s="94" t="s">
        <v>145</v>
      </c>
      <c r="D26" s="90">
        <v>2</v>
      </c>
      <c r="E26" s="89" t="s">
        <v>146</v>
      </c>
      <c r="F26" s="89" t="s">
        <v>147</v>
      </c>
      <c r="H26" s="92">
        <v>43446</v>
      </c>
      <c r="I26" s="92">
        <v>43446</v>
      </c>
      <c r="J26" s="92">
        <v>43454</v>
      </c>
      <c r="L26" s="89" t="s">
        <v>27</v>
      </c>
    </row>
    <row r="27" spans="1:12" ht="24" customHeight="1" x14ac:dyDescent="0.25">
      <c r="A27" s="95">
        <v>2.33</v>
      </c>
      <c r="B27" s="94" t="s">
        <v>148</v>
      </c>
      <c r="C27" s="94" t="s">
        <v>145</v>
      </c>
      <c r="D27" s="90">
        <v>2</v>
      </c>
      <c r="E27" s="89" t="s">
        <v>100</v>
      </c>
      <c r="F27" s="89" t="s">
        <v>149</v>
      </c>
      <c r="H27" s="92">
        <v>43446</v>
      </c>
      <c r="I27" s="92">
        <v>43446</v>
      </c>
      <c r="J27" s="92">
        <v>43454</v>
      </c>
      <c r="L27" s="89" t="s">
        <v>27</v>
      </c>
    </row>
    <row r="28" spans="1:12" ht="24" customHeight="1" x14ac:dyDescent="0.25">
      <c r="A28" s="95">
        <v>3.01</v>
      </c>
      <c r="B28" s="94" t="s">
        <v>150</v>
      </c>
      <c r="C28" s="94" t="s">
        <v>151</v>
      </c>
      <c r="D28" s="90">
        <v>3</v>
      </c>
      <c r="E28" s="99" t="s">
        <v>114</v>
      </c>
      <c r="F28" s="89" t="s">
        <v>152</v>
      </c>
      <c r="H28" s="92">
        <v>43369</v>
      </c>
      <c r="I28" s="92">
        <v>43425</v>
      </c>
      <c r="J28" s="92">
        <v>43432</v>
      </c>
      <c r="K28" s="92">
        <v>43424</v>
      </c>
      <c r="L28" s="89" t="s">
        <v>27</v>
      </c>
    </row>
    <row r="29" spans="1:12" ht="24" customHeight="1" x14ac:dyDescent="0.25">
      <c r="A29" s="95">
        <v>3.02</v>
      </c>
      <c r="B29" s="94" t="s">
        <v>153</v>
      </c>
      <c r="D29" s="90">
        <v>3</v>
      </c>
      <c r="E29" s="89" t="s">
        <v>154</v>
      </c>
      <c r="F29" s="89" t="s">
        <v>152</v>
      </c>
      <c r="H29" s="92">
        <v>43369</v>
      </c>
      <c r="I29" s="92">
        <v>43425</v>
      </c>
      <c r="J29" s="92">
        <v>43439</v>
      </c>
      <c r="L29" s="89" t="s">
        <v>27</v>
      </c>
    </row>
    <row r="30" spans="1:12" ht="24" customHeight="1" x14ac:dyDescent="0.25">
      <c r="A30" s="95">
        <v>3.03</v>
      </c>
      <c r="B30" s="94" t="s">
        <v>155</v>
      </c>
      <c r="D30" s="90">
        <v>3</v>
      </c>
      <c r="E30" s="89" t="s">
        <v>156</v>
      </c>
      <c r="F30" s="99" t="s">
        <v>115</v>
      </c>
      <c r="H30" s="92">
        <v>43369</v>
      </c>
      <c r="I30" s="92">
        <v>43405</v>
      </c>
      <c r="J30" s="92">
        <v>43405</v>
      </c>
      <c r="K30" s="92">
        <v>43424</v>
      </c>
      <c r="L30" s="89" t="s">
        <v>27</v>
      </c>
    </row>
    <row r="31" spans="1:12" ht="24" customHeight="1" x14ac:dyDescent="0.25">
      <c r="A31" s="95">
        <v>3.05</v>
      </c>
      <c r="B31" s="94" t="s">
        <v>157</v>
      </c>
      <c r="D31" s="90">
        <v>3</v>
      </c>
      <c r="E31" s="89" t="s">
        <v>114</v>
      </c>
      <c r="F31" s="89" t="s">
        <v>152</v>
      </c>
      <c r="H31" s="92">
        <v>43369</v>
      </c>
      <c r="I31" s="92">
        <v>43405</v>
      </c>
      <c r="J31" s="92">
        <v>43411</v>
      </c>
      <c r="K31" s="92">
        <v>43424</v>
      </c>
      <c r="L31" s="89" t="s">
        <v>27</v>
      </c>
    </row>
    <row r="32" spans="1:12" ht="24" customHeight="1" x14ac:dyDescent="0.25">
      <c r="A32" s="95">
        <v>3.06</v>
      </c>
      <c r="B32" s="94" t="s">
        <v>158</v>
      </c>
      <c r="D32" s="90">
        <v>3</v>
      </c>
      <c r="E32" s="89" t="s">
        <v>159</v>
      </c>
      <c r="F32" s="89" t="s">
        <v>152</v>
      </c>
      <c r="H32" s="92">
        <v>43369</v>
      </c>
      <c r="I32" s="92">
        <v>43425</v>
      </c>
      <c r="J32" s="92">
        <v>43556</v>
      </c>
      <c r="K32" s="92">
        <v>43431</v>
      </c>
      <c r="L32" s="89" t="s">
        <v>27</v>
      </c>
    </row>
    <row r="33" spans="1:12" ht="24" customHeight="1" x14ac:dyDescent="0.25">
      <c r="A33" s="95">
        <v>3.13</v>
      </c>
      <c r="B33" s="94" t="s">
        <v>160</v>
      </c>
      <c r="D33" s="90">
        <v>3</v>
      </c>
      <c r="E33" s="89" t="s">
        <v>159</v>
      </c>
      <c r="F33" s="89" t="s">
        <v>152</v>
      </c>
      <c r="H33" s="92">
        <v>43369</v>
      </c>
      <c r="I33" s="92">
        <v>43425</v>
      </c>
      <c r="J33" s="92">
        <v>43432</v>
      </c>
      <c r="K33" s="92">
        <v>43427</v>
      </c>
      <c r="L33" s="89" t="s">
        <v>27</v>
      </c>
    </row>
    <row r="34" spans="1:12" ht="24" customHeight="1" x14ac:dyDescent="0.25">
      <c r="A34" s="95">
        <v>3.15</v>
      </c>
      <c r="B34" s="94" t="s">
        <v>161</v>
      </c>
      <c r="D34" s="90">
        <v>3</v>
      </c>
      <c r="E34" s="89" t="s">
        <v>159</v>
      </c>
      <c r="F34" s="89" t="s">
        <v>152</v>
      </c>
      <c r="H34" s="92">
        <v>43369</v>
      </c>
      <c r="I34" s="92">
        <v>43425</v>
      </c>
      <c r="J34" s="92">
        <v>43432</v>
      </c>
      <c r="K34" s="92">
        <v>43427</v>
      </c>
      <c r="L34" s="89" t="s">
        <v>27</v>
      </c>
    </row>
    <row r="35" spans="1:12" ht="24" customHeight="1" x14ac:dyDescent="0.25">
      <c r="A35" s="95">
        <v>3.17</v>
      </c>
      <c r="B35" s="94" t="s">
        <v>162</v>
      </c>
      <c r="D35" s="90">
        <v>3</v>
      </c>
      <c r="E35" s="89" t="s">
        <v>159</v>
      </c>
      <c r="F35" s="89" t="s">
        <v>152</v>
      </c>
      <c r="H35" s="92">
        <v>43369</v>
      </c>
      <c r="I35" s="92">
        <v>43425</v>
      </c>
      <c r="J35" s="92">
        <v>43432</v>
      </c>
      <c r="K35" s="92">
        <v>43427</v>
      </c>
      <c r="L35" s="89" t="s">
        <v>27</v>
      </c>
    </row>
    <row r="36" spans="1:12" ht="24" customHeight="1" x14ac:dyDescent="0.25">
      <c r="A36" s="95">
        <v>3.18</v>
      </c>
      <c r="B36" s="94" t="s">
        <v>163</v>
      </c>
      <c r="D36" s="90">
        <v>3</v>
      </c>
      <c r="E36" s="89" t="s">
        <v>159</v>
      </c>
      <c r="F36" s="89" t="s">
        <v>152</v>
      </c>
      <c r="H36" s="92">
        <v>43369</v>
      </c>
      <c r="I36" s="92">
        <v>43425</v>
      </c>
      <c r="J36" s="92">
        <v>43432</v>
      </c>
      <c r="K36" s="92">
        <v>43427</v>
      </c>
      <c r="L36" s="89" t="s">
        <v>27</v>
      </c>
    </row>
    <row r="37" spans="1:12" ht="24" customHeight="1" x14ac:dyDescent="0.25">
      <c r="A37" s="95">
        <v>3.22</v>
      </c>
      <c r="B37" s="94" t="s">
        <v>164</v>
      </c>
      <c r="D37" s="90">
        <v>3</v>
      </c>
      <c r="E37" s="89" t="s">
        <v>159</v>
      </c>
      <c r="F37" s="89" t="s">
        <v>152</v>
      </c>
      <c r="H37" s="92">
        <v>43369</v>
      </c>
      <c r="I37" s="92">
        <v>43425</v>
      </c>
      <c r="J37" s="92">
        <v>43432</v>
      </c>
      <c r="K37" s="92">
        <v>43424</v>
      </c>
      <c r="L37" s="89" t="s">
        <v>27</v>
      </c>
    </row>
    <row r="38" spans="1:12" ht="24" customHeight="1" x14ac:dyDescent="0.25">
      <c r="A38" s="95">
        <v>3.27</v>
      </c>
      <c r="B38" s="94" t="s">
        <v>165</v>
      </c>
      <c r="D38" s="90">
        <v>3</v>
      </c>
      <c r="E38" s="89" t="s">
        <v>159</v>
      </c>
      <c r="F38" s="89" t="s">
        <v>152</v>
      </c>
      <c r="H38" s="92">
        <v>43369</v>
      </c>
      <c r="I38" s="92">
        <v>43435</v>
      </c>
      <c r="J38" s="92">
        <v>43439</v>
      </c>
      <c r="K38" s="92">
        <v>43424</v>
      </c>
      <c r="L38" s="89" t="s">
        <v>27</v>
      </c>
    </row>
    <row r="39" spans="1:12" ht="24" customHeight="1" x14ac:dyDescent="0.25">
      <c r="A39" s="95">
        <v>3.28</v>
      </c>
      <c r="B39" s="94" t="s">
        <v>166</v>
      </c>
      <c r="D39" s="90">
        <v>3</v>
      </c>
      <c r="E39" s="89" t="s">
        <v>114</v>
      </c>
      <c r="F39" s="89" t="s">
        <v>115</v>
      </c>
      <c r="H39" s="92">
        <v>43369</v>
      </c>
      <c r="I39" s="92">
        <v>43405</v>
      </c>
      <c r="J39" s="92">
        <v>43441</v>
      </c>
      <c r="K39" s="92">
        <v>43424</v>
      </c>
      <c r="L39" s="89" t="s">
        <v>27</v>
      </c>
    </row>
    <row r="40" spans="1:12" ht="24" customHeight="1" x14ac:dyDescent="0.25">
      <c r="A40" s="95">
        <v>3.32</v>
      </c>
      <c r="B40" s="94" t="s">
        <v>167</v>
      </c>
      <c r="D40" s="90">
        <v>3</v>
      </c>
      <c r="F40" s="89" t="s">
        <v>115</v>
      </c>
      <c r="H40" s="92">
        <v>43369</v>
      </c>
      <c r="I40" s="92">
        <v>43435</v>
      </c>
      <c r="J40" s="92">
        <v>43439</v>
      </c>
      <c r="K40" s="92">
        <v>43424</v>
      </c>
      <c r="L40" s="89" t="s">
        <v>27</v>
      </c>
    </row>
    <row r="41" spans="1:12" ht="24" customHeight="1" x14ac:dyDescent="0.25">
      <c r="A41" s="95">
        <v>3.33</v>
      </c>
      <c r="B41" s="94" t="s">
        <v>168</v>
      </c>
      <c r="D41" s="90">
        <v>3</v>
      </c>
      <c r="F41" s="89" t="s">
        <v>115</v>
      </c>
      <c r="H41" s="92">
        <v>43369</v>
      </c>
      <c r="I41" s="92">
        <v>43405</v>
      </c>
      <c r="J41" s="92">
        <v>43419</v>
      </c>
      <c r="K41" s="92">
        <v>43424</v>
      </c>
      <c r="L41" s="89" t="s">
        <v>27</v>
      </c>
    </row>
    <row r="42" spans="1:12" ht="24" customHeight="1" x14ac:dyDescent="0.25">
      <c r="A42" s="95">
        <v>3.35</v>
      </c>
      <c r="B42" s="94" t="s">
        <v>169</v>
      </c>
      <c r="D42" s="90">
        <v>3</v>
      </c>
      <c r="E42" s="89" t="s">
        <v>159</v>
      </c>
      <c r="F42" s="89" t="s">
        <v>152</v>
      </c>
      <c r="H42" s="92">
        <v>43369</v>
      </c>
      <c r="I42" s="92">
        <v>43556</v>
      </c>
      <c r="J42" s="92">
        <v>43563</v>
      </c>
      <c r="K42" s="92">
        <v>43430</v>
      </c>
      <c r="L42" s="89" t="s">
        <v>27</v>
      </c>
    </row>
    <row r="43" spans="1:12" ht="24" customHeight="1" x14ac:dyDescent="0.25">
      <c r="A43" s="95">
        <v>3.36</v>
      </c>
      <c r="B43" s="94" t="s">
        <v>170</v>
      </c>
      <c r="C43" s="94" t="s">
        <v>151</v>
      </c>
      <c r="D43" s="90">
        <v>3</v>
      </c>
      <c r="E43" s="89" t="s">
        <v>139</v>
      </c>
      <c r="F43" s="89" t="s">
        <v>171</v>
      </c>
      <c r="H43" s="92">
        <v>43369</v>
      </c>
      <c r="I43" s="92">
        <v>43425</v>
      </c>
      <c r="J43" s="92">
        <v>43447</v>
      </c>
      <c r="L43" s="89" t="s">
        <v>27</v>
      </c>
    </row>
    <row r="44" spans="1:12" ht="24" customHeight="1" x14ac:dyDescent="0.25">
      <c r="A44" s="95">
        <v>3.37</v>
      </c>
      <c r="B44" s="94" t="s">
        <v>172</v>
      </c>
      <c r="C44" s="94" t="s">
        <v>173</v>
      </c>
      <c r="D44" s="90">
        <v>3</v>
      </c>
      <c r="E44" s="89" t="s">
        <v>174</v>
      </c>
      <c r="F44" s="89" t="s">
        <v>175</v>
      </c>
      <c r="H44" s="92">
        <v>43369</v>
      </c>
      <c r="I44" s="92">
        <v>43405</v>
      </c>
      <c r="J44" s="92">
        <v>43411</v>
      </c>
      <c r="K44" s="92">
        <v>43432</v>
      </c>
      <c r="L44" s="89" t="s">
        <v>27</v>
      </c>
    </row>
    <row r="45" spans="1:12" ht="24" customHeight="1" x14ac:dyDescent="0.25">
      <c r="A45" s="95">
        <v>3.38</v>
      </c>
      <c r="B45" s="94" t="s">
        <v>176</v>
      </c>
      <c r="C45" s="94" t="s">
        <v>173</v>
      </c>
      <c r="D45" s="90">
        <v>3</v>
      </c>
      <c r="E45" s="89" t="s">
        <v>159</v>
      </c>
      <c r="F45" s="89" t="s">
        <v>152</v>
      </c>
      <c r="H45" s="92">
        <v>43369</v>
      </c>
      <c r="I45" s="92">
        <v>43405</v>
      </c>
      <c r="J45" s="92">
        <v>43411</v>
      </c>
      <c r="K45" s="92">
        <v>43425</v>
      </c>
      <c r="L45" s="89" t="s">
        <v>27</v>
      </c>
    </row>
    <row r="46" spans="1:12" ht="24" customHeight="1" x14ac:dyDescent="0.25">
      <c r="A46" s="95">
        <v>3.41</v>
      </c>
      <c r="B46" s="97" t="s">
        <v>177</v>
      </c>
      <c r="D46" s="90">
        <v>3</v>
      </c>
      <c r="E46" s="89" t="s">
        <v>115</v>
      </c>
      <c r="F46" s="99"/>
      <c r="I46" s="92">
        <v>43423</v>
      </c>
      <c r="J46" s="92">
        <v>43425</v>
      </c>
      <c r="K46" s="92">
        <v>43434</v>
      </c>
      <c r="L46" s="89" t="s">
        <v>27</v>
      </c>
    </row>
    <row r="47" spans="1:12" ht="24" customHeight="1" x14ac:dyDescent="0.25">
      <c r="A47" s="95">
        <v>3.5</v>
      </c>
      <c r="B47" s="94" t="s">
        <v>178</v>
      </c>
      <c r="D47" s="90">
        <v>3</v>
      </c>
      <c r="E47" s="99" t="s">
        <v>159</v>
      </c>
      <c r="F47" s="99" t="s">
        <v>179</v>
      </c>
      <c r="I47" s="92">
        <v>43422</v>
      </c>
      <c r="J47" s="92">
        <v>43426</v>
      </c>
      <c r="K47" s="92">
        <v>43424</v>
      </c>
      <c r="L47" s="89" t="s">
        <v>27</v>
      </c>
    </row>
    <row r="48" spans="1:12" ht="24" customHeight="1" x14ac:dyDescent="0.25">
      <c r="A48" s="95">
        <v>3.51</v>
      </c>
      <c r="B48" s="94" t="s">
        <v>180</v>
      </c>
      <c r="D48" s="90">
        <v>3</v>
      </c>
      <c r="E48" s="89" t="s">
        <v>114</v>
      </c>
      <c r="F48" s="99" t="s">
        <v>115</v>
      </c>
      <c r="I48" s="92">
        <v>43405</v>
      </c>
      <c r="J48" s="92">
        <v>43419</v>
      </c>
      <c r="K48" s="92">
        <v>43424</v>
      </c>
      <c r="L48" s="89" t="s">
        <v>27</v>
      </c>
    </row>
    <row r="49" spans="1:12" ht="24" customHeight="1" x14ac:dyDescent="0.25">
      <c r="A49" s="95">
        <v>3.52</v>
      </c>
      <c r="B49" s="94" t="s">
        <v>181</v>
      </c>
      <c r="D49" s="90">
        <v>3</v>
      </c>
      <c r="E49" s="89" t="s">
        <v>159</v>
      </c>
      <c r="F49" s="99" t="s">
        <v>179</v>
      </c>
      <c r="I49" s="92">
        <v>43419</v>
      </c>
      <c r="J49" s="92">
        <v>43425</v>
      </c>
      <c r="K49" s="92">
        <v>43423</v>
      </c>
      <c r="L49" s="89" t="s">
        <v>27</v>
      </c>
    </row>
    <row r="50" spans="1:12" ht="24" customHeight="1" x14ac:dyDescent="0.25">
      <c r="A50" s="95">
        <v>3.53</v>
      </c>
      <c r="B50" s="94" t="s">
        <v>182</v>
      </c>
      <c r="D50" s="90">
        <v>3</v>
      </c>
      <c r="E50" s="89" t="s">
        <v>114</v>
      </c>
      <c r="F50" s="99" t="s">
        <v>115</v>
      </c>
      <c r="I50" s="92">
        <v>43405</v>
      </c>
      <c r="J50" s="92">
        <v>43419</v>
      </c>
      <c r="K50" s="92">
        <v>43424</v>
      </c>
      <c r="L50" s="89" t="s">
        <v>27</v>
      </c>
    </row>
    <row r="51" spans="1:12" ht="24" customHeight="1" x14ac:dyDescent="0.25">
      <c r="A51" s="95">
        <v>3.54</v>
      </c>
      <c r="B51" s="94" t="s">
        <v>183</v>
      </c>
      <c r="D51" s="90">
        <v>3</v>
      </c>
      <c r="E51" s="89" t="s">
        <v>114</v>
      </c>
      <c r="F51" s="89" t="s">
        <v>115</v>
      </c>
      <c r="I51" s="92">
        <v>43405</v>
      </c>
      <c r="J51" s="92">
        <v>43419</v>
      </c>
      <c r="K51" s="92">
        <v>43424</v>
      </c>
      <c r="L51" s="89" t="s">
        <v>27</v>
      </c>
    </row>
    <row r="52" spans="1:12" ht="24" customHeight="1" x14ac:dyDescent="0.25">
      <c r="A52" s="95">
        <v>3.54</v>
      </c>
      <c r="B52" s="94" t="s">
        <v>184</v>
      </c>
      <c r="D52" s="90">
        <v>3</v>
      </c>
      <c r="E52" s="89" t="s">
        <v>114</v>
      </c>
      <c r="F52" s="89" t="s">
        <v>115</v>
      </c>
      <c r="I52" s="92">
        <v>43405</v>
      </c>
      <c r="J52" s="92">
        <v>43419</v>
      </c>
      <c r="K52" s="92">
        <v>43424</v>
      </c>
      <c r="L52" s="89" t="s">
        <v>27</v>
      </c>
    </row>
    <row r="53" spans="1:12" ht="24" customHeight="1" x14ac:dyDescent="0.25">
      <c r="A53" s="95">
        <v>3.55</v>
      </c>
      <c r="B53" s="94" t="s">
        <v>185</v>
      </c>
      <c r="D53" s="90">
        <v>3</v>
      </c>
      <c r="E53" s="89" t="s">
        <v>114</v>
      </c>
      <c r="F53" s="89" t="s">
        <v>115</v>
      </c>
      <c r="I53" s="92">
        <v>43405</v>
      </c>
      <c r="J53" s="92">
        <v>43419</v>
      </c>
      <c r="K53" s="92">
        <v>43424</v>
      </c>
      <c r="L53" s="89" t="s">
        <v>27</v>
      </c>
    </row>
    <row r="54" spans="1:12" ht="24" customHeight="1" x14ac:dyDescent="0.25">
      <c r="A54" s="95">
        <v>3.56</v>
      </c>
      <c r="B54" s="94" t="s">
        <v>186</v>
      </c>
      <c r="D54" s="90">
        <v>3</v>
      </c>
      <c r="E54" s="89" t="s">
        <v>114</v>
      </c>
      <c r="F54" s="99" t="s">
        <v>115</v>
      </c>
      <c r="I54" s="92">
        <v>43405</v>
      </c>
      <c r="J54" s="92">
        <v>43419</v>
      </c>
      <c r="K54" s="92">
        <v>43424</v>
      </c>
      <c r="L54" s="89" t="s">
        <v>27</v>
      </c>
    </row>
    <row r="55" spans="1:12" ht="24" customHeight="1" x14ac:dyDescent="0.25">
      <c r="A55" s="95">
        <v>3.57</v>
      </c>
      <c r="B55" s="94" t="s">
        <v>187</v>
      </c>
      <c r="D55" s="90">
        <v>3</v>
      </c>
      <c r="E55" s="89" t="s">
        <v>114</v>
      </c>
      <c r="F55" s="99" t="s">
        <v>115</v>
      </c>
      <c r="I55" s="92">
        <v>43405</v>
      </c>
      <c r="J55" s="92">
        <v>43419</v>
      </c>
      <c r="K55" s="92">
        <v>43424</v>
      </c>
      <c r="L55" s="89" t="s">
        <v>27</v>
      </c>
    </row>
    <row r="56" spans="1:12" ht="24" customHeight="1" x14ac:dyDescent="0.25">
      <c r="A56" s="95">
        <v>3.58</v>
      </c>
      <c r="B56" s="94" t="s">
        <v>188</v>
      </c>
      <c r="D56" s="90">
        <v>3</v>
      </c>
      <c r="E56" s="89" t="s">
        <v>114</v>
      </c>
      <c r="F56" s="99" t="s">
        <v>115</v>
      </c>
      <c r="I56" s="92">
        <v>43405</v>
      </c>
      <c r="J56" s="92">
        <v>43419</v>
      </c>
      <c r="K56" s="92">
        <v>43424</v>
      </c>
      <c r="L56" s="89" t="s">
        <v>27</v>
      </c>
    </row>
    <row r="57" spans="1:12" ht="24" customHeight="1" x14ac:dyDescent="0.25">
      <c r="A57" s="95">
        <v>3.59</v>
      </c>
      <c r="B57" s="94" t="s">
        <v>189</v>
      </c>
      <c r="D57" s="90">
        <v>3</v>
      </c>
      <c r="E57" s="89" t="s">
        <v>114</v>
      </c>
      <c r="F57" s="99" t="s">
        <v>115</v>
      </c>
      <c r="I57" s="92">
        <v>43405</v>
      </c>
      <c r="J57" s="92">
        <v>43419</v>
      </c>
      <c r="K57" s="92">
        <v>43425</v>
      </c>
      <c r="L57" s="89" t="s">
        <v>27</v>
      </c>
    </row>
    <row r="58" spans="1:12" ht="24" customHeight="1" x14ac:dyDescent="0.25">
      <c r="A58" s="95">
        <v>3.6</v>
      </c>
      <c r="B58" s="94" t="s">
        <v>190</v>
      </c>
      <c r="D58" s="90">
        <v>3</v>
      </c>
      <c r="E58" s="89" t="s">
        <v>114</v>
      </c>
      <c r="F58" s="99" t="s">
        <v>115</v>
      </c>
      <c r="I58" s="92">
        <v>43405</v>
      </c>
      <c r="J58" s="92">
        <v>43419</v>
      </c>
      <c r="K58" s="92">
        <v>43424</v>
      </c>
      <c r="L58" s="89" t="s">
        <v>27</v>
      </c>
    </row>
    <row r="59" spans="1:12" ht="24" customHeight="1" x14ac:dyDescent="0.25">
      <c r="A59" s="95">
        <v>4.01</v>
      </c>
      <c r="B59" s="94" t="s">
        <v>191</v>
      </c>
      <c r="C59" s="97" t="s">
        <v>192</v>
      </c>
      <c r="D59" s="90">
        <v>4</v>
      </c>
      <c r="E59" s="89" t="s">
        <v>174</v>
      </c>
      <c r="F59" s="89" t="s">
        <v>193</v>
      </c>
      <c r="H59" s="92">
        <v>43369</v>
      </c>
      <c r="I59" s="92">
        <v>43405</v>
      </c>
      <c r="J59" s="92">
        <v>43411</v>
      </c>
      <c r="L59" s="89" t="s">
        <v>27</v>
      </c>
    </row>
    <row r="60" spans="1:12" ht="24" customHeight="1" x14ac:dyDescent="0.25">
      <c r="A60" s="95">
        <v>4.03</v>
      </c>
      <c r="B60" s="94" t="s">
        <v>194</v>
      </c>
      <c r="C60" s="94" t="s">
        <v>195</v>
      </c>
      <c r="D60" s="90">
        <v>4</v>
      </c>
      <c r="E60" s="89" t="s">
        <v>115</v>
      </c>
      <c r="H60" s="92">
        <v>43413</v>
      </c>
      <c r="I60" s="92">
        <v>43411</v>
      </c>
      <c r="J60" s="92">
        <v>43411</v>
      </c>
      <c r="K60" s="92">
        <v>43411</v>
      </c>
      <c r="L60" s="89" t="s">
        <v>27</v>
      </c>
    </row>
    <row r="61" spans="1:12" ht="24" customHeight="1" x14ac:dyDescent="0.25">
      <c r="A61" s="95">
        <v>4.04</v>
      </c>
      <c r="B61" s="94" t="s">
        <v>196</v>
      </c>
      <c r="C61" s="94" t="s">
        <v>197</v>
      </c>
      <c r="D61" s="90">
        <v>4</v>
      </c>
      <c r="E61" s="89" t="s">
        <v>198</v>
      </c>
      <c r="H61" s="92">
        <v>43412</v>
      </c>
      <c r="I61" s="92">
        <v>43412</v>
      </c>
      <c r="J61" s="92">
        <v>43412</v>
      </c>
      <c r="K61" s="92">
        <v>43412</v>
      </c>
      <c r="L61" s="89" t="s">
        <v>27</v>
      </c>
    </row>
    <row r="62" spans="1:12" ht="24" customHeight="1" x14ac:dyDescent="0.25">
      <c r="A62" s="95">
        <v>4.05</v>
      </c>
      <c r="B62" s="98" t="s">
        <v>199</v>
      </c>
      <c r="C62" s="94" t="s">
        <v>197</v>
      </c>
      <c r="D62" s="90">
        <v>4</v>
      </c>
      <c r="E62" s="89" t="s">
        <v>200</v>
      </c>
      <c r="H62" s="92">
        <v>43413</v>
      </c>
      <c r="J62" s="92">
        <v>43418</v>
      </c>
      <c r="K62" s="92">
        <v>43418</v>
      </c>
      <c r="L62" s="89" t="s">
        <v>27</v>
      </c>
    </row>
    <row r="63" spans="1:12" ht="24" customHeight="1" x14ac:dyDescent="0.25">
      <c r="A63" s="95">
        <v>4.0599999999999996</v>
      </c>
      <c r="B63" s="94" t="s">
        <v>201</v>
      </c>
      <c r="C63" s="94" t="s">
        <v>202</v>
      </c>
      <c r="D63" s="90">
        <v>4</v>
      </c>
      <c r="E63" s="89" t="s">
        <v>203</v>
      </c>
      <c r="H63" s="92">
        <v>43413</v>
      </c>
      <c r="J63" s="92">
        <v>43419</v>
      </c>
      <c r="K63" s="92">
        <v>43419</v>
      </c>
      <c r="L63" s="89" t="s">
        <v>27</v>
      </c>
    </row>
    <row r="64" spans="1:12" ht="24" customHeight="1" x14ac:dyDescent="0.25">
      <c r="A64" s="95">
        <v>4.07</v>
      </c>
      <c r="B64" s="98" t="s">
        <v>204</v>
      </c>
      <c r="C64" s="94" t="s">
        <v>202</v>
      </c>
      <c r="D64" s="90">
        <v>4</v>
      </c>
      <c r="E64" s="89" t="s">
        <v>174</v>
      </c>
      <c r="F64" s="89" t="s">
        <v>175</v>
      </c>
      <c r="H64" s="92">
        <v>43413</v>
      </c>
      <c r="I64" s="92">
        <v>43434</v>
      </c>
      <c r="J64" s="92">
        <v>43441</v>
      </c>
      <c r="K64" s="92">
        <v>43441</v>
      </c>
      <c r="L64" s="89" t="s">
        <v>27</v>
      </c>
    </row>
    <row r="65" spans="1:12" ht="24" customHeight="1" x14ac:dyDescent="0.25">
      <c r="A65" s="95">
        <v>4.08</v>
      </c>
      <c r="B65" s="98" t="s">
        <v>205</v>
      </c>
      <c r="C65" s="94" t="s">
        <v>202</v>
      </c>
      <c r="D65" s="90">
        <v>4</v>
      </c>
      <c r="E65" s="89" t="s">
        <v>174</v>
      </c>
      <c r="F65" s="89" t="s">
        <v>175</v>
      </c>
      <c r="H65" s="92">
        <v>43413</v>
      </c>
      <c r="J65" s="92">
        <v>43434</v>
      </c>
      <c r="K65" s="92">
        <v>43434</v>
      </c>
      <c r="L65" s="89" t="s">
        <v>27</v>
      </c>
    </row>
    <row r="66" spans="1:12" ht="24" customHeight="1" x14ac:dyDescent="0.25">
      <c r="A66" s="95">
        <v>4.09</v>
      </c>
      <c r="B66" s="94" t="s">
        <v>205</v>
      </c>
      <c r="C66" s="94" t="s">
        <v>206</v>
      </c>
      <c r="D66" s="90">
        <v>4</v>
      </c>
      <c r="E66" s="89" t="s">
        <v>174</v>
      </c>
      <c r="F66" s="89" t="s">
        <v>175</v>
      </c>
      <c r="H66" s="92">
        <v>43413</v>
      </c>
      <c r="J66" s="92">
        <v>43454</v>
      </c>
      <c r="L66" s="89" t="s">
        <v>27</v>
      </c>
    </row>
    <row r="67" spans="1:12" ht="24" customHeight="1" x14ac:dyDescent="0.25">
      <c r="A67" s="95">
        <v>4.1100000000000003</v>
      </c>
      <c r="B67" s="98" t="s">
        <v>207</v>
      </c>
      <c r="C67" s="94" t="s">
        <v>208</v>
      </c>
      <c r="D67" s="90">
        <v>4</v>
      </c>
      <c r="E67" s="89" t="s">
        <v>174</v>
      </c>
      <c r="H67" s="92">
        <v>43413</v>
      </c>
      <c r="I67" s="92">
        <v>43413</v>
      </c>
      <c r="J67" s="92">
        <v>43431</v>
      </c>
      <c r="K67" s="92">
        <v>43437</v>
      </c>
      <c r="L67" s="89" t="s">
        <v>27</v>
      </c>
    </row>
    <row r="68" spans="1:12" ht="24" customHeight="1" x14ac:dyDescent="0.25">
      <c r="A68" s="95">
        <v>4.12</v>
      </c>
      <c r="B68" s="94" t="s">
        <v>209</v>
      </c>
      <c r="C68" s="94" t="s">
        <v>202</v>
      </c>
      <c r="D68" s="90">
        <v>4</v>
      </c>
      <c r="E68" s="89" t="s">
        <v>174</v>
      </c>
      <c r="F68" s="89" t="s">
        <v>175</v>
      </c>
      <c r="H68" s="92">
        <v>43413</v>
      </c>
      <c r="J68" s="92">
        <v>43449</v>
      </c>
      <c r="L68" s="89" t="s">
        <v>27</v>
      </c>
    </row>
    <row r="69" spans="1:12" ht="24" customHeight="1" x14ac:dyDescent="0.25">
      <c r="A69" s="100">
        <v>4.13</v>
      </c>
      <c r="B69" s="94" t="s">
        <v>210</v>
      </c>
      <c r="C69" s="94" t="s">
        <v>202</v>
      </c>
      <c r="D69" s="90">
        <v>4</v>
      </c>
      <c r="E69" s="89" t="s">
        <v>174</v>
      </c>
      <c r="F69" s="89" t="s">
        <v>175</v>
      </c>
      <c r="H69" s="92">
        <v>43413</v>
      </c>
      <c r="I69" s="92">
        <v>43433</v>
      </c>
      <c r="J69" s="92">
        <v>43433</v>
      </c>
      <c r="K69" s="92">
        <v>43433</v>
      </c>
      <c r="L69" s="89" t="s">
        <v>27</v>
      </c>
    </row>
    <row r="70" spans="1:12" ht="24" customHeight="1" x14ac:dyDescent="0.25">
      <c r="A70" s="95">
        <v>4.1399999999999997</v>
      </c>
      <c r="B70" s="94" t="s">
        <v>211</v>
      </c>
      <c r="C70" s="94" t="s">
        <v>212</v>
      </c>
      <c r="D70" s="90">
        <v>4</v>
      </c>
      <c r="E70" s="89" t="s">
        <v>174</v>
      </c>
      <c r="H70" s="92">
        <v>43413</v>
      </c>
      <c r="J70" s="92">
        <v>43430</v>
      </c>
      <c r="K70" s="92">
        <v>43430</v>
      </c>
      <c r="L70" s="89" t="s">
        <v>27</v>
      </c>
    </row>
    <row r="71" spans="1:12" ht="24" customHeight="1" x14ac:dyDescent="0.25">
      <c r="A71" s="95">
        <v>4.1500000000000004</v>
      </c>
      <c r="B71" s="94" t="s">
        <v>213</v>
      </c>
      <c r="C71" s="94" t="s">
        <v>202</v>
      </c>
      <c r="D71" s="90">
        <v>4</v>
      </c>
      <c r="E71" s="89" t="s">
        <v>174</v>
      </c>
      <c r="F71" s="89" t="s">
        <v>175</v>
      </c>
      <c r="H71" s="92">
        <v>43413</v>
      </c>
      <c r="J71" s="92">
        <v>43439</v>
      </c>
      <c r="K71" s="92">
        <v>43439</v>
      </c>
      <c r="L71" s="89" t="s">
        <v>27</v>
      </c>
    </row>
    <row r="72" spans="1:12" ht="24" customHeight="1" x14ac:dyDescent="0.25">
      <c r="A72" s="95">
        <v>4.16</v>
      </c>
      <c r="B72" s="94" t="s">
        <v>214</v>
      </c>
      <c r="C72" s="94" t="s">
        <v>202</v>
      </c>
      <c r="D72" s="90">
        <v>4</v>
      </c>
      <c r="E72" s="89" t="s">
        <v>174</v>
      </c>
      <c r="F72" s="89" t="s">
        <v>175</v>
      </c>
      <c r="H72" s="92">
        <v>43413</v>
      </c>
      <c r="J72" s="92">
        <v>43449</v>
      </c>
      <c r="L72" s="89" t="s">
        <v>27</v>
      </c>
    </row>
    <row r="73" spans="1:12" ht="24" customHeight="1" x14ac:dyDescent="0.25">
      <c r="A73" s="95">
        <v>4.17</v>
      </c>
      <c r="B73" s="94" t="s">
        <v>215</v>
      </c>
      <c r="C73" s="94" t="s">
        <v>202</v>
      </c>
      <c r="D73" s="90">
        <v>4</v>
      </c>
      <c r="E73" s="89" t="s">
        <v>174</v>
      </c>
      <c r="F73" s="89" t="s">
        <v>175</v>
      </c>
      <c r="H73" s="92">
        <v>43413</v>
      </c>
      <c r="I73" s="92">
        <v>43447</v>
      </c>
      <c r="J73" s="92">
        <v>43447</v>
      </c>
      <c r="L73" s="89" t="s">
        <v>27</v>
      </c>
    </row>
    <row r="74" spans="1:12" ht="24" customHeight="1" x14ac:dyDescent="0.25">
      <c r="A74" s="95">
        <v>4.18</v>
      </c>
      <c r="B74" s="94" t="s">
        <v>216</v>
      </c>
      <c r="C74" s="94" t="s">
        <v>202</v>
      </c>
      <c r="D74" s="90">
        <v>4</v>
      </c>
      <c r="E74" s="89" t="s">
        <v>174</v>
      </c>
      <c r="F74" s="89" t="s">
        <v>175</v>
      </c>
      <c r="H74" s="92">
        <v>43413</v>
      </c>
      <c r="I74" s="92">
        <v>43439</v>
      </c>
      <c r="J74" s="92">
        <v>43439</v>
      </c>
      <c r="K74" s="92">
        <v>43439</v>
      </c>
      <c r="L74" s="89" t="s">
        <v>27</v>
      </c>
    </row>
    <row r="75" spans="1:12" ht="24" customHeight="1" x14ac:dyDescent="0.25">
      <c r="A75" s="95">
        <v>4.1900000000000004</v>
      </c>
      <c r="B75" s="94" t="s">
        <v>217</v>
      </c>
      <c r="C75" s="94" t="s">
        <v>206</v>
      </c>
      <c r="D75" s="90">
        <v>4</v>
      </c>
      <c r="E75" s="89" t="s">
        <v>174</v>
      </c>
      <c r="F75" s="89" t="s">
        <v>175</v>
      </c>
      <c r="H75" s="92">
        <v>43413</v>
      </c>
      <c r="J75" s="92">
        <v>43449</v>
      </c>
      <c r="L75" s="89" t="s">
        <v>27</v>
      </c>
    </row>
    <row r="76" spans="1:12" ht="24" customHeight="1" x14ac:dyDescent="0.25">
      <c r="A76" s="95">
        <v>4.2</v>
      </c>
      <c r="B76" s="94" t="s">
        <v>218</v>
      </c>
      <c r="C76" s="94" t="s">
        <v>202</v>
      </c>
      <c r="D76" s="90">
        <v>4</v>
      </c>
      <c r="E76" s="89" t="s">
        <v>174</v>
      </c>
      <c r="F76" s="89" t="s">
        <v>175</v>
      </c>
      <c r="H76" s="92">
        <v>43413</v>
      </c>
      <c r="J76" s="92">
        <v>43449</v>
      </c>
      <c r="L76" s="89" t="s">
        <v>27</v>
      </c>
    </row>
    <row r="77" spans="1:12" ht="24" customHeight="1" x14ac:dyDescent="0.25">
      <c r="A77" s="95">
        <v>4.21</v>
      </c>
      <c r="B77" s="94" t="s">
        <v>219</v>
      </c>
      <c r="C77" s="94" t="s">
        <v>202</v>
      </c>
      <c r="D77" s="90">
        <v>4</v>
      </c>
      <c r="E77" s="89" t="s">
        <v>220</v>
      </c>
      <c r="F77" s="89" t="s">
        <v>221</v>
      </c>
      <c r="H77" s="92">
        <v>43413</v>
      </c>
      <c r="J77" s="92">
        <v>43449</v>
      </c>
      <c r="L77" s="89" t="s">
        <v>27</v>
      </c>
    </row>
    <row r="78" spans="1:12" ht="24" customHeight="1" x14ac:dyDescent="0.25">
      <c r="A78" s="95">
        <v>4.22</v>
      </c>
      <c r="B78" s="94" t="s">
        <v>222</v>
      </c>
      <c r="C78" s="94" t="s">
        <v>197</v>
      </c>
      <c r="D78" s="90">
        <v>4</v>
      </c>
      <c r="E78" s="89" t="s">
        <v>223</v>
      </c>
      <c r="F78" s="89" t="s">
        <v>221</v>
      </c>
      <c r="H78" s="92">
        <v>43413</v>
      </c>
      <c r="J78" s="92">
        <v>43446</v>
      </c>
      <c r="L78" s="89" t="s">
        <v>27</v>
      </c>
    </row>
    <row r="79" spans="1:12" ht="24" customHeight="1" x14ac:dyDescent="0.25">
      <c r="A79" s="95">
        <v>4.2300000000000004</v>
      </c>
      <c r="B79" s="94" t="s">
        <v>211</v>
      </c>
      <c r="C79" s="94" t="s">
        <v>197</v>
      </c>
      <c r="D79" s="90">
        <v>4</v>
      </c>
      <c r="E79" s="89" t="s">
        <v>100</v>
      </c>
      <c r="F79" s="89" t="s">
        <v>221</v>
      </c>
      <c r="H79" s="92">
        <v>43413</v>
      </c>
      <c r="J79" s="92">
        <v>43451</v>
      </c>
      <c r="L79" s="89" t="s">
        <v>27</v>
      </c>
    </row>
    <row r="80" spans="1:12" ht="24" customHeight="1" x14ac:dyDescent="0.25">
      <c r="A80" s="95">
        <v>4.24</v>
      </c>
      <c r="B80" s="94" t="s">
        <v>224</v>
      </c>
      <c r="C80" s="94" t="s">
        <v>225</v>
      </c>
      <c r="D80" s="90">
        <v>4</v>
      </c>
      <c r="E80" s="89" t="s">
        <v>226</v>
      </c>
      <c r="H80" s="92">
        <v>43413</v>
      </c>
      <c r="J80" s="92">
        <v>43431</v>
      </c>
      <c r="L80" s="89" t="s">
        <v>27</v>
      </c>
    </row>
    <row r="81" spans="1:32" ht="24" customHeight="1" x14ac:dyDescent="0.25">
      <c r="A81" s="95">
        <v>4.25</v>
      </c>
      <c r="B81" s="94" t="s">
        <v>227</v>
      </c>
      <c r="C81" s="94" t="s">
        <v>228</v>
      </c>
      <c r="D81" s="90">
        <v>4</v>
      </c>
      <c r="E81" s="89" t="s">
        <v>174</v>
      </c>
      <c r="F81" s="89" t="s">
        <v>175</v>
      </c>
      <c r="H81" s="92">
        <v>43413</v>
      </c>
      <c r="J81" s="92">
        <v>43449</v>
      </c>
      <c r="L81" s="89" t="s">
        <v>27</v>
      </c>
    </row>
    <row r="82" spans="1:32" ht="24" customHeight="1" x14ac:dyDescent="0.25">
      <c r="A82" s="95">
        <v>4.26</v>
      </c>
      <c r="B82" s="94" t="s">
        <v>229</v>
      </c>
      <c r="D82" s="90">
        <v>4</v>
      </c>
      <c r="E82" s="89" t="s">
        <v>174</v>
      </c>
      <c r="F82" s="89" t="s">
        <v>175</v>
      </c>
      <c r="H82" s="92">
        <v>43413</v>
      </c>
      <c r="J82" s="92">
        <v>43449</v>
      </c>
      <c r="L82" s="89" t="s">
        <v>27</v>
      </c>
    </row>
    <row r="83" spans="1:32" ht="24" customHeight="1" x14ac:dyDescent="0.25">
      <c r="A83" s="95">
        <v>4.2699999999999996</v>
      </c>
      <c r="B83" s="94" t="s">
        <v>230</v>
      </c>
      <c r="D83" s="90">
        <v>4</v>
      </c>
      <c r="E83" s="89" t="s">
        <v>174</v>
      </c>
      <c r="F83" s="89" t="s">
        <v>175</v>
      </c>
      <c r="H83" s="92">
        <v>43413</v>
      </c>
      <c r="J83" s="92">
        <v>43449</v>
      </c>
      <c r="L83" s="89" t="s">
        <v>27</v>
      </c>
    </row>
    <row r="84" spans="1:32" ht="24" customHeight="1" x14ac:dyDescent="0.25">
      <c r="A84" s="95">
        <v>4.28</v>
      </c>
      <c r="B84" s="94" t="s">
        <v>222</v>
      </c>
      <c r="C84" s="94" t="s">
        <v>197</v>
      </c>
      <c r="D84" s="90">
        <v>4</v>
      </c>
      <c r="E84" s="89" t="s">
        <v>174</v>
      </c>
      <c r="F84" s="89" t="s">
        <v>175</v>
      </c>
      <c r="H84" s="92">
        <v>43413</v>
      </c>
      <c r="J84" s="92">
        <v>43474</v>
      </c>
      <c r="L84" s="89" t="s">
        <v>27</v>
      </c>
    </row>
    <row r="85" spans="1:32" ht="24" customHeight="1" x14ac:dyDescent="0.25">
      <c r="A85" s="100">
        <v>4.29</v>
      </c>
      <c r="B85" s="94" t="s">
        <v>211</v>
      </c>
      <c r="C85" s="94" t="s">
        <v>197</v>
      </c>
      <c r="D85" s="90">
        <v>4</v>
      </c>
      <c r="E85" s="89" t="s">
        <v>100</v>
      </c>
      <c r="F85" s="89" t="s">
        <v>221</v>
      </c>
      <c r="H85" s="92">
        <v>43413</v>
      </c>
      <c r="J85" s="92">
        <v>43493</v>
      </c>
      <c r="L85" s="89" t="s">
        <v>27</v>
      </c>
    </row>
    <row r="86" spans="1:32" ht="24" customHeight="1" x14ac:dyDescent="0.25">
      <c r="A86" s="95">
        <v>4.3</v>
      </c>
      <c r="B86" s="94" t="s">
        <v>231</v>
      </c>
      <c r="C86" s="94" t="s">
        <v>232</v>
      </c>
      <c r="D86" s="90">
        <v>4</v>
      </c>
      <c r="E86" s="89" t="s">
        <v>114</v>
      </c>
      <c r="F86" s="89" t="s">
        <v>221</v>
      </c>
      <c r="H86" s="92">
        <v>43424</v>
      </c>
      <c r="I86" s="92">
        <v>43437</v>
      </c>
      <c r="J86" s="92">
        <v>43437</v>
      </c>
      <c r="K86" s="92">
        <v>43437</v>
      </c>
      <c r="L86" s="89" t="s">
        <v>27</v>
      </c>
    </row>
    <row r="87" spans="1:32" ht="24" customHeight="1" x14ac:dyDescent="0.25">
      <c r="A87" s="95">
        <v>4.3099999999999996</v>
      </c>
      <c r="B87" s="94" t="s">
        <v>233</v>
      </c>
      <c r="C87" s="94" t="s">
        <v>232</v>
      </c>
      <c r="D87" s="90">
        <v>4</v>
      </c>
      <c r="E87" s="89" t="s">
        <v>115</v>
      </c>
      <c r="F87" s="89" t="s">
        <v>175</v>
      </c>
      <c r="H87" s="92">
        <v>43432</v>
      </c>
      <c r="I87" s="92">
        <v>43444</v>
      </c>
      <c r="J87" s="92">
        <v>43444</v>
      </c>
      <c r="K87" s="92">
        <v>43444</v>
      </c>
      <c r="L87" s="89" t="s">
        <v>27</v>
      </c>
    </row>
    <row r="88" spans="1:32" ht="24" customHeight="1" x14ac:dyDescent="0.25">
      <c r="A88" s="95">
        <v>4.32</v>
      </c>
      <c r="B88" s="94" t="s">
        <v>234</v>
      </c>
      <c r="C88" s="94" t="s">
        <v>232</v>
      </c>
      <c r="D88" s="90">
        <v>4</v>
      </c>
      <c r="E88" s="89" t="s">
        <v>114</v>
      </c>
      <c r="F88" s="89" t="s">
        <v>221</v>
      </c>
      <c r="J88" s="92">
        <v>43449</v>
      </c>
      <c r="L88" s="89" t="s">
        <v>27</v>
      </c>
    </row>
    <row r="89" spans="1:32" ht="24" customHeight="1" x14ac:dyDescent="0.25">
      <c r="A89" s="95">
        <v>4.5</v>
      </c>
      <c r="B89" s="94" t="s">
        <v>235</v>
      </c>
      <c r="C89" s="94" t="s">
        <v>236</v>
      </c>
      <c r="D89" s="90">
        <v>4</v>
      </c>
      <c r="E89" s="89" t="s">
        <v>174</v>
      </c>
      <c r="F89" s="89" t="s">
        <v>237</v>
      </c>
      <c r="H89" s="92">
        <v>43437</v>
      </c>
      <c r="I89" s="92">
        <v>43437</v>
      </c>
      <c r="J89" s="92">
        <v>43441</v>
      </c>
      <c r="L89" s="89" t="s">
        <v>27</v>
      </c>
    </row>
    <row r="90" spans="1:32" ht="24" customHeight="1" x14ac:dyDescent="0.25">
      <c r="A90" s="95">
        <v>4.51</v>
      </c>
      <c r="B90" s="94" t="s">
        <v>238</v>
      </c>
      <c r="D90" s="90">
        <v>4</v>
      </c>
      <c r="E90" s="89" t="s">
        <v>100</v>
      </c>
      <c r="H90" s="92">
        <v>43445</v>
      </c>
      <c r="I90" s="92">
        <v>43445</v>
      </c>
      <c r="J90" s="92">
        <v>43465</v>
      </c>
      <c r="L90" s="89" t="s">
        <v>27</v>
      </c>
    </row>
    <row r="91" spans="1:32" ht="38.25" customHeight="1" x14ac:dyDescent="0.25">
      <c r="A91" s="95">
        <v>5.01</v>
      </c>
      <c r="B91" s="94" t="s">
        <v>239</v>
      </c>
      <c r="D91" s="90">
        <v>5</v>
      </c>
      <c r="E91" s="89" t="s">
        <v>240</v>
      </c>
      <c r="F91" s="89" t="s">
        <v>115</v>
      </c>
      <c r="H91" s="92">
        <v>43369</v>
      </c>
      <c r="I91" s="92">
        <v>43328</v>
      </c>
      <c r="J91" s="92">
        <v>43328</v>
      </c>
      <c r="K91" s="92">
        <v>43424</v>
      </c>
      <c r="L91" s="89" t="s">
        <v>27</v>
      </c>
    </row>
    <row r="92" spans="1:32" ht="25.5" x14ac:dyDescent="0.25">
      <c r="A92" s="95">
        <v>5.0199999999999996</v>
      </c>
      <c r="B92" s="94" t="s">
        <v>241</v>
      </c>
      <c r="D92" s="90">
        <v>5</v>
      </c>
      <c r="E92" s="89" t="s">
        <v>240</v>
      </c>
      <c r="F92" s="89" t="s">
        <v>115</v>
      </c>
      <c r="H92" s="92">
        <v>43369</v>
      </c>
      <c r="I92" s="92">
        <v>43328</v>
      </c>
      <c r="J92" s="92">
        <v>43328</v>
      </c>
      <c r="K92" s="92">
        <v>43424</v>
      </c>
      <c r="L92" s="89" t="s">
        <v>27</v>
      </c>
    </row>
    <row r="93" spans="1:32" ht="25.5" x14ac:dyDescent="0.25">
      <c r="A93" s="95">
        <v>5.03</v>
      </c>
      <c r="B93" s="94" t="s">
        <v>242</v>
      </c>
      <c r="D93" s="90">
        <v>5</v>
      </c>
      <c r="E93" s="89" t="s">
        <v>240</v>
      </c>
      <c r="F93" s="89" t="s">
        <v>115</v>
      </c>
      <c r="H93" s="92">
        <v>43369</v>
      </c>
      <c r="I93" s="92">
        <v>43328</v>
      </c>
      <c r="J93" s="92">
        <v>43328</v>
      </c>
      <c r="K93" s="92">
        <v>43424</v>
      </c>
      <c r="L93" s="89" t="s">
        <v>27</v>
      </c>
    </row>
    <row r="94" spans="1:32" ht="60.75" customHeight="1" x14ac:dyDescent="0.25">
      <c r="A94" s="95">
        <v>5.04</v>
      </c>
      <c r="B94" s="94" t="s">
        <v>243</v>
      </c>
      <c r="D94" s="90">
        <v>5</v>
      </c>
      <c r="E94" s="89" t="s">
        <v>240</v>
      </c>
      <c r="F94" s="89" t="s">
        <v>115</v>
      </c>
      <c r="H94" s="92">
        <v>43369</v>
      </c>
      <c r="I94" s="92">
        <v>43328</v>
      </c>
      <c r="J94" s="92">
        <v>43328</v>
      </c>
      <c r="K94" s="92">
        <v>43424</v>
      </c>
      <c r="L94" s="89" t="s">
        <v>27</v>
      </c>
      <c r="AF94" s="93" t="s">
        <v>244</v>
      </c>
    </row>
    <row r="95" spans="1:32" ht="90" x14ac:dyDescent="0.25">
      <c r="A95" s="95">
        <v>5.05</v>
      </c>
      <c r="B95" s="94" t="s">
        <v>245</v>
      </c>
      <c r="D95" s="90">
        <v>5</v>
      </c>
      <c r="H95" s="92">
        <v>43369</v>
      </c>
      <c r="I95" s="92">
        <v>43373</v>
      </c>
      <c r="J95" s="92">
        <v>43388</v>
      </c>
      <c r="K95" s="92">
        <v>43373</v>
      </c>
      <c r="L95" s="89" t="s">
        <v>27</v>
      </c>
      <c r="AF95" s="93" t="s">
        <v>246</v>
      </c>
    </row>
    <row r="96" spans="1:32" ht="25.5" x14ac:dyDescent="0.25">
      <c r="A96" s="95">
        <v>5.0599999999999996</v>
      </c>
      <c r="B96" s="94" t="s">
        <v>247</v>
      </c>
      <c r="C96" s="96" t="s">
        <v>248</v>
      </c>
      <c r="D96" s="90">
        <v>5</v>
      </c>
      <c r="E96" s="91" t="s">
        <v>114</v>
      </c>
      <c r="F96" s="89" t="s">
        <v>115</v>
      </c>
      <c r="H96" s="92">
        <v>43369</v>
      </c>
      <c r="I96" s="92">
        <v>43405</v>
      </c>
      <c r="J96" s="92">
        <v>43405</v>
      </c>
      <c r="K96" s="92">
        <v>43424</v>
      </c>
      <c r="L96" s="89" t="s">
        <v>27</v>
      </c>
    </row>
    <row r="97" spans="1:12" x14ac:dyDescent="0.25">
      <c r="A97" s="95">
        <v>5.07</v>
      </c>
      <c r="B97" s="94" t="s">
        <v>249</v>
      </c>
      <c r="C97" s="96" t="s">
        <v>151</v>
      </c>
      <c r="D97" s="90">
        <v>5</v>
      </c>
      <c r="E97" s="91" t="s">
        <v>114</v>
      </c>
      <c r="F97" s="89" t="s">
        <v>115</v>
      </c>
      <c r="H97" s="92">
        <v>43344</v>
      </c>
      <c r="I97" s="92">
        <v>43405</v>
      </c>
      <c r="J97" s="92">
        <v>43405</v>
      </c>
      <c r="K97" s="92">
        <v>43424</v>
      </c>
      <c r="L97" s="99" t="s">
        <v>27</v>
      </c>
    </row>
    <row r="98" spans="1:12" ht="46.5" customHeight="1" x14ac:dyDescent="0.25">
      <c r="A98" s="95">
        <v>5.08</v>
      </c>
      <c r="B98" s="94" t="s">
        <v>250</v>
      </c>
      <c r="C98" s="96" t="s">
        <v>151</v>
      </c>
      <c r="D98" s="90">
        <v>5</v>
      </c>
      <c r="E98" s="91" t="s">
        <v>114</v>
      </c>
      <c r="F98" s="89" t="s">
        <v>115</v>
      </c>
      <c r="H98" s="92">
        <v>43344</v>
      </c>
      <c r="I98" s="92">
        <v>43405</v>
      </c>
      <c r="J98" s="92">
        <v>43405</v>
      </c>
      <c r="K98" s="92">
        <v>43424</v>
      </c>
      <c r="L98" s="89" t="s">
        <v>27</v>
      </c>
    </row>
    <row r="99" spans="1:12" ht="38.25" x14ac:dyDescent="0.25">
      <c r="A99" s="95">
        <v>5.09</v>
      </c>
      <c r="B99" s="94" t="s">
        <v>251</v>
      </c>
      <c r="C99" s="96" t="s">
        <v>151</v>
      </c>
      <c r="D99" s="90">
        <v>5</v>
      </c>
      <c r="E99" s="91" t="s">
        <v>114</v>
      </c>
      <c r="F99" s="89" t="s">
        <v>115</v>
      </c>
      <c r="H99" s="92">
        <v>43321</v>
      </c>
      <c r="I99" s="92">
        <v>43373</v>
      </c>
      <c r="J99" s="92">
        <v>43405</v>
      </c>
      <c r="K99" s="92">
        <v>43373</v>
      </c>
      <c r="L99" s="89" t="s">
        <v>27</v>
      </c>
    </row>
    <row r="100" spans="1:12" ht="25.5" x14ac:dyDescent="0.25">
      <c r="A100" s="95">
        <v>5.1100000000000003</v>
      </c>
      <c r="B100" s="94" t="s">
        <v>252</v>
      </c>
      <c r="C100" s="94" t="s">
        <v>151</v>
      </c>
      <c r="D100" s="90">
        <v>5</v>
      </c>
      <c r="E100" s="89" t="s">
        <v>114</v>
      </c>
      <c r="F100" s="89" t="s">
        <v>253</v>
      </c>
      <c r="H100" s="92">
        <v>43369</v>
      </c>
      <c r="I100" s="92">
        <v>43435</v>
      </c>
      <c r="J100" s="92">
        <v>43441</v>
      </c>
      <c r="K100" s="92">
        <v>43429</v>
      </c>
      <c r="L100" s="89" t="s">
        <v>27</v>
      </c>
    </row>
    <row r="101" spans="1:12" ht="25.5" x14ac:dyDescent="0.25">
      <c r="A101" s="95">
        <v>5.12</v>
      </c>
      <c r="B101" s="94" t="s">
        <v>254</v>
      </c>
      <c r="D101" s="90">
        <v>5</v>
      </c>
      <c r="E101" s="89" t="s">
        <v>114</v>
      </c>
      <c r="F101" s="89" t="s">
        <v>115</v>
      </c>
      <c r="H101" s="92">
        <v>43369</v>
      </c>
      <c r="I101" s="92">
        <v>43435</v>
      </c>
      <c r="J101" s="92">
        <v>43441</v>
      </c>
      <c r="K101" s="92">
        <v>43424</v>
      </c>
      <c r="L101" s="89" t="s">
        <v>27</v>
      </c>
    </row>
    <row r="102" spans="1:12" ht="25.5" x14ac:dyDescent="0.25">
      <c r="A102" s="95">
        <v>5.13</v>
      </c>
      <c r="B102" s="94" t="s">
        <v>255</v>
      </c>
      <c r="D102" s="90">
        <v>5</v>
      </c>
      <c r="E102" s="89" t="s">
        <v>114</v>
      </c>
      <c r="F102" s="89" t="s">
        <v>115</v>
      </c>
      <c r="H102" s="92">
        <v>43369</v>
      </c>
      <c r="I102" s="92">
        <v>43435</v>
      </c>
      <c r="J102" s="92">
        <v>43441</v>
      </c>
      <c r="K102" s="92">
        <v>43424</v>
      </c>
      <c r="L102" s="89" t="s">
        <v>27</v>
      </c>
    </row>
    <row r="103" spans="1:12" ht="25.5" x14ac:dyDescent="0.25">
      <c r="A103" s="95">
        <v>5.14</v>
      </c>
      <c r="B103" s="94" t="s">
        <v>256</v>
      </c>
      <c r="D103" s="90">
        <v>5</v>
      </c>
      <c r="E103" s="89" t="s">
        <v>114</v>
      </c>
      <c r="F103" s="89" t="s">
        <v>115</v>
      </c>
      <c r="H103" s="92">
        <v>43369</v>
      </c>
      <c r="I103" s="92">
        <v>43435</v>
      </c>
      <c r="J103" s="92">
        <v>43441</v>
      </c>
      <c r="K103" s="92">
        <v>43424</v>
      </c>
      <c r="L103" s="89" t="s">
        <v>27</v>
      </c>
    </row>
    <row r="104" spans="1:12" ht="48.75" customHeight="1" x14ac:dyDescent="0.25">
      <c r="A104" s="100">
        <v>5.15</v>
      </c>
      <c r="B104" s="94" t="s">
        <v>257</v>
      </c>
      <c r="D104" s="90">
        <v>5</v>
      </c>
      <c r="E104" s="89" t="s">
        <v>114</v>
      </c>
      <c r="F104" s="89" t="s">
        <v>115</v>
      </c>
      <c r="H104" s="92">
        <v>43369</v>
      </c>
      <c r="I104" s="92">
        <v>43435</v>
      </c>
      <c r="J104" s="92">
        <v>43441</v>
      </c>
      <c r="K104" s="92">
        <v>43424</v>
      </c>
      <c r="L104" s="89" t="s">
        <v>27</v>
      </c>
    </row>
    <row r="105" spans="1:12" ht="31.5" customHeight="1" x14ac:dyDescent="0.25">
      <c r="A105" s="95">
        <v>5.16</v>
      </c>
      <c r="B105" s="94" t="s">
        <v>258</v>
      </c>
      <c r="D105" s="90">
        <v>5</v>
      </c>
      <c r="E105" s="89" t="s">
        <v>114</v>
      </c>
      <c r="F105" s="89" t="s">
        <v>115</v>
      </c>
      <c r="H105" s="92">
        <v>43369</v>
      </c>
      <c r="I105" s="92">
        <v>43435</v>
      </c>
      <c r="J105" s="92">
        <v>43441</v>
      </c>
      <c r="K105" s="92">
        <v>43424</v>
      </c>
      <c r="L105" s="89" t="s">
        <v>27</v>
      </c>
    </row>
    <row r="106" spans="1:12" ht="58.5" customHeight="1" x14ac:dyDescent="0.25">
      <c r="A106" s="95">
        <v>5.17</v>
      </c>
      <c r="B106" s="94" t="s">
        <v>259</v>
      </c>
      <c r="D106" s="90">
        <v>5</v>
      </c>
      <c r="E106" s="89" t="s">
        <v>114</v>
      </c>
      <c r="F106" s="89" t="s">
        <v>115</v>
      </c>
      <c r="H106" s="92">
        <v>43369</v>
      </c>
      <c r="I106" s="92">
        <v>43435</v>
      </c>
      <c r="J106" s="92">
        <v>43441</v>
      </c>
      <c r="K106" s="92">
        <v>43424</v>
      </c>
      <c r="L106" s="89" t="s">
        <v>27</v>
      </c>
    </row>
    <row r="107" spans="1:12" ht="35.25" customHeight="1" x14ac:dyDescent="0.25">
      <c r="A107" s="95">
        <v>5.18</v>
      </c>
      <c r="B107" s="94" t="s">
        <v>260</v>
      </c>
      <c r="D107" s="90">
        <v>5</v>
      </c>
      <c r="E107" s="89" t="s">
        <v>114</v>
      </c>
      <c r="F107" s="89" t="s">
        <v>179</v>
      </c>
      <c r="H107" s="92">
        <v>43369</v>
      </c>
      <c r="I107" s="92">
        <v>43435</v>
      </c>
      <c r="J107" s="92">
        <v>43441</v>
      </c>
      <c r="K107" s="92">
        <v>43430</v>
      </c>
      <c r="L107" s="89" t="s">
        <v>27</v>
      </c>
    </row>
    <row r="108" spans="1:12" ht="25.5" x14ac:dyDescent="0.25">
      <c r="A108" s="95">
        <v>5.19</v>
      </c>
      <c r="B108" s="94" t="s">
        <v>261</v>
      </c>
      <c r="D108" s="90">
        <v>5</v>
      </c>
      <c r="E108" s="89" t="s">
        <v>114</v>
      </c>
      <c r="F108" s="89" t="s">
        <v>152</v>
      </c>
      <c r="H108" s="92">
        <v>43369</v>
      </c>
      <c r="I108" s="92">
        <v>43435</v>
      </c>
      <c r="J108" s="92">
        <v>43441</v>
      </c>
      <c r="K108" s="92">
        <v>43424</v>
      </c>
      <c r="L108" s="89" t="s">
        <v>27</v>
      </c>
    </row>
    <row r="109" spans="1:12" ht="24" customHeight="1" x14ac:dyDescent="0.25">
      <c r="A109" s="95">
        <v>5.22</v>
      </c>
      <c r="B109" s="94" t="s">
        <v>262</v>
      </c>
      <c r="C109" s="94" t="s">
        <v>263</v>
      </c>
      <c r="D109" s="90">
        <v>5</v>
      </c>
      <c r="E109" s="89" t="s">
        <v>114</v>
      </c>
      <c r="F109" s="89" t="s">
        <v>152</v>
      </c>
      <c r="H109" s="92">
        <v>43413</v>
      </c>
      <c r="I109" s="92">
        <v>43413</v>
      </c>
      <c r="J109" s="92">
        <v>43555</v>
      </c>
      <c r="K109" s="92">
        <v>43432</v>
      </c>
      <c r="L109" s="89" t="s">
        <v>27</v>
      </c>
    </row>
    <row r="110" spans="1:12" ht="24" customHeight="1" x14ac:dyDescent="0.25">
      <c r="A110" s="95">
        <v>5.23</v>
      </c>
      <c r="B110" s="96" t="s">
        <v>264</v>
      </c>
      <c r="C110" s="96" t="s">
        <v>263</v>
      </c>
      <c r="D110" s="90">
        <v>5</v>
      </c>
      <c r="E110" s="89" t="s">
        <v>114</v>
      </c>
      <c r="F110" s="89" t="s">
        <v>115</v>
      </c>
      <c r="H110" s="92">
        <v>43369</v>
      </c>
      <c r="I110" s="92">
        <v>43425</v>
      </c>
      <c r="J110" s="92">
        <v>43432</v>
      </c>
      <c r="K110" s="92">
        <v>43424</v>
      </c>
      <c r="L110" s="89" t="s">
        <v>27</v>
      </c>
    </row>
    <row r="111" spans="1:12" ht="24" customHeight="1" x14ac:dyDescent="0.25">
      <c r="A111" s="95">
        <v>5.24</v>
      </c>
      <c r="B111" s="94" t="s">
        <v>265</v>
      </c>
      <c r="D111" s="90">
        <v>5</v>
      </c>
      <c r="E111" s="89" t="s">
        <v>114</v>
      </c>
      <c r="F111" s="89" t="s">
        <v>179</v>
      </c>
      <c r="H111" s="92">
        <v>43369</v>
      </c>
      <c r="I111" s="92">
        <v>43435</v>
      </c>
      <c r="J111" s="92">
        <v>43441</v>
      </c>
      <c r="K111" s="92">
        <v>43430</v>
      </c>
      <c r="L111" s="89" t="s">
        <v>27</v>
      </c>
    </row>
    <row r="112" spans="1:12" ht="24" customHeight="1" x14ac:dyDescent="0.25">
      <c r="A112" s="95">
        <v>5.26</v>
      </c>
      <c r="B112" s="96" t="s">
        <v>266</v>
      </c>
      <c r="C112" s="96" t="s">
        <v>267</v>
      </c>
      <c r="D112" s="90">
        <v>5</v>
      </c>
      <c r="E112" s="89" t="s">
        <v>114</v>
      </c>
      <c r="F112" s="89" t="s">
        <v>115</v>
      </c>
      <c r="H112" s="92">
        <v>43369</v>
      </c>
      <c r="I112" s="92">
        <v>43388</v>
      </c>
      <c r="J112" s="92">
        <v>43405</v>
      </c>
      <c r="K112" s="92">
        <v>43120</v>
      </c>
      <c r="L112" s="89" t="s">
        <v>27</v>
      </c>
    </row>
    <row r="113" spans="1:12" ht="24" customHeight="1" x14ac:dyDescent="0.25">
      <c r="A113" s="95">
        <v>6.01</v>
      </c>
      <c r="B113" s="94" t="s">
        <v>268</v>
      </c>
      <c r="C113" s="94" t="s">
        <v>269</v>
      </c>
      <c r="D113" s="90">
        <v>6</v>
      </c>
      <c r="E113" s="89" t="s">
        <v>114</v>
      </c>
      <c r="F113" s="89" t="s">
        <v>120</v>
      </c>
      <c r="H113" s="92">
        <v>43412</v>
      </c>
      <c r="J113" s="92">
        <v>43418</v>
      </c>
      <c r="K113" s="92">
        <v>43424</v>
      </c>
      <c r="L113" s="89" t="s">
        <v>27</v>
      </c>
    </row>
    <row r="114" spans="1:12" ht="24" customHeight="1" x14ac:dyDescent="0.25">
      <c r="A114" s="95">
        <v>6.02</v>
      </c>
      <c r="B114" s="94" t="s">
        <v>270</v>
      </c>
      <c r="C114" s="94" t="s">
        <v>49</v>
      </c>
      <c r="D114" s="90">
        <v>6</v>
      </c>
      <c r="E114" s="89" t="s">
        <v>115</v>
      </c>
      <c r="F114" s="89" t="s">
        <v>114</v>
      </c>
      <c r="H114" s="92">
        <v>43369</v>
      </c>
      <c r="I114" s="92">
        <v>43435</v>
      </c>
      <c r="J114" s="92">
        <v>43441</v>
      </c>
      <c r="L114" s="89" t="s">
        <v>27</v>
      </c>
    </row>
    <row r="115" spans="1:12" ht="24" customHeight="1" x14ac:dyDescent="0.25">
      <c r="A115" s="95">
        <v>6.03</v>
      </c>
      <c r="B115" s="94" t="s">
        <v>271</v>
      </c>
      <c r="C115" s="94" t="s">
        <v>49</v>
      </c>
      <c r="D115" s="90">
        <v>6</v>
      </c>
      <c r="E115" s="89" t="s">
        <v>100</v>
      </c>
      <c r="F115" s="89" t="s">
        <v>114</v>
      </c>
      <c r="H115" s="92">
        <v>43369</v>
      </c>
      <c r="I115" s="92">
        <v>43420</v>
      </c>
      <c r="J115" s="92">
        <v>43425</v>
      </c>
      <c r="K115" s="92">
        <v>43431</v>
      </c>
      <c r="L115" s="89" t="s">
        <v>27</v>
      </c>
    </row>
    <row r="116" spans="1:12" ht="24" customHeight="1" x14ac:dyDescent="0.25">
      <c r="A116" s="95">
        <v>6.04</v>
      </c>
      <c r="B116" s="94" t="s">
        <v>272</v>
      </c>
      <c r="C116" s="94" t="s">
        <v>49</v>
      </c>
      <c r="D116" s="90">
        <v>6</v>
      </c>
      <c r="E116" s="89" t="s">
        <v>115</v>
      </c>
      <c r="F116" s="89" t="s">
        <v>114</v>
      </c>
      <c r="H116" s="92">
        <v>43369</v>
      </c>
      <c r="I116" s="92">
        <v>43435</v>
      </c>
      <c r="J116" s="92">
        <v>43441</v>
      </c>
      <c r="L116" s="89" t="s">
        <v>27</v>
      </c>
    </row>
    <row r="117" spans="1:12" ht="24" customHeight="1" x14ac:dyDescent="0.25">
      <c r="A117" s="95">
        <v>6.05</v>
      </c>
      <c r="B117" s="94" t="s">
        <v>273</v>
      </c>
      <c r="C117" s="94" t="s">
        <v>49</v>
      </c>
      <c r="D117" s="90">
        <v>6</v>
      </c>
      <c r="E117" s="89" t="s">
        <v>115</v>
      </c>
      <c r="F117" s="89" t="s">
        <v>114</v>
      </c>
      <c r="H117" s="92">
        <v>43369</v>
      </c>
      <c r="I117" s="92">
        <v>43449</v>
      </c>
      <c r="J117" s="92">
        <v>43452</v>
      </c>
      <c r="K117" s="92">
        <v>43431</v>
      </c>
      <c r="L117" s="89" t="s">
        <v>27</v>
      </c>
    </row>
    <row r="118" spans="1:12" ht="24" customHeight="1" x14ac:dyDescent="0.25">
      <c r="A118" s="95">
        <v>6.06</v>
      </c>
      <c r="B118" s="94" t="s">
        <v>274</v>
      </c>
      <c r="C118" s="94" t="s">
        <v>49</v>
      </c>
      <c r="D118" s="90">
        <v>6</v>
      </c>
      <c r="E118" s="89" t="s">
        <v>115</v>
      </c>
      <c r="F118" s="89" t="s">
        <v>114</v>
      </c>
      <c r="H118" s="92">
        <v>43369</v>
      </c>
      <c r="I118" s="92">
        <v>43449</v>
      </c>
      <c r="J118" s="92">
        <v>43452</v>
      </c>
      <c r="L118" s="89" t="s">
        <v>27</v>
      </c>
    </row>
    <row r="119" spans="1:12" ht="24" customHeight="1" x14ac:dyDescent="0.25">
      <c r="A119" s="95">
        <v>6.07</v>
      </c>
      <c r="B119" s="94" t="s">
        <v>275</v>
      </c>
      <c r="C119" s="94" t="s">
        <v>49</v>
      </c>
      <c r="D119" s="90">
        <v>6</v>
      </c>
      <c r="E119" s="89" t="s">
        <v>115</v>
      </c>
      <c r="F119" s="89" t="s">
        <v>114</v>
      </c>
      <c r="H119" s="92">
        <v>43369</v>
      </c>
      <c r="I119" s="92">
        <v>43449</v>
      </c>
      <c r="J119" s="92">
        <v>43452</v>
      </c>
      <c r="L119" s="89" t="s">
        <v>27</v>
      </c>
    </row>
    <row r="120" spans="1:12" ht="24" customHeight="1" x14ac:dyDescent="0.25">
      <c r="A120" s="100">
        <v>6.08</v>
      </c>
      <c r="B120" s="94" t="s">
        <v>276</v>
      </c>
      <c r="C120" s="94" t="s">
        <v>192</v>
      </c>
      <c r="D120" s="90">
        <v>6</v>
      </c>
      <c r="E120" s="89" t="s">
        <v>114</v>
      </c>
      <c r="F120" s="89" t="s">
        <v>115</v>
      </c>
      <c r="H120" s="92">
        <v>43369</v>
      </c>
      <c r="I120" s="92">
        <v>43405</v>
      </c>
      <c r="J120" s="92">
        <v>43411</v>
      </c>
      <c r="K120" s="92">
        <v>43424</v>
      </c>
      <c r="L120" s="89" t="s">
        <v>27</v>
      </c>
    </row>
    <row r="121" spans="1:12" ht="24" customHeight="1" x14ac:dyDescent="0.25">
      <c r="A121" s="100">
        <v>6.09</v>
      </c>
      <c r="B121" s="94" t="s">
        <v>277</v>
      </c>
      <c r="C121" s="94" t="s">
        <v>192</v>
      </c>
      <c r="D121" s="90">
        <v>6</v>
      </c>
      <c r="E121" s="89" t="s">
        <v>114</v>
      </c>
      <c r="F121" s="89" t="s">
        <v>115</v>
      </c>
      <c r="H121" s="92">
        <v>43369</v>
      </c>
      <c r="I121" s="92">
        <v>43405</v>
      </c>
      <c r="J121" s="92">
        <v>43411</v>
      </c>
      <c r="K121" s="92">
        <v>43431</v>
      </c>
      <c r="L121" s="89" t="s">
        <v>27</v>
      </c>
    </row>
    <row r="122" spans="1:12" ht="24" customHeight="1" x14ac:dyDescent="0.25">
      <c r="A122" s="100">
        <v>6.1</v>
      </c>
      <c r="B122" s="94" t="s">
        <v>278</v>
      </c>
      <c r="C122" s="94" t="s">
        <v>192</v>
      </c>
      <c r="D122" s="90">
        <v>6</v>
      </c>
      <c r="E122" s="89" t="s">
        <v>114</v>
      </c>
      <c r="F122" s="89" t="s">
        <v>115</v>
      </c>
      <c r="H122" s="92">
        <v>43369</v>
      </c>
      <c r="I122" s="92">
        <v>43405</v>
      </c>
      <c r="J122" s="92">
        <v>43411</v>
      </c>
      <c r="K122" s="92">
        <v>43424</v>
      </c>
      <c r="L122" s="89" t="s">
        <v>27</v>
      </c>
    </row>
    <row r="123" spans="1:12" ht="24" customHeight="1" x14ac:dyDescent="0.25">
      <c r="A123" s="100">
        <v>6.1</v>
      </c>
      <c r="B123" s="94" t="s">
        <v>279</v>
      </c>
      <c r="C123" s="94" t="s">
        <v>280</v>
      </c>
      <c r="D123" s="90">
        <v>6</v>
      </c>
      <c r="E123" s="89" t="s">
        <v>114</v>
      </c>
      <c r="F123" s="89" t="s">
        <v>115</v>
      </c>
      <c r="I123" s="92">
        <v>43425</v>
      </c>
      <c r="J123" s="92">
        <v>43432</v>
      </c>
      <c r="K123" s="92">
        <v>43432</v>
      </c>
      <c r="L123" s="89" t="s">
        <v>27</v>
      </c>
    </row>
    <row r="124" spans="1:12" ht="24" customHeight="1" x14ac:dyDescent="0.25">
      <c r="A124" s="95">
        <v>6.11</v>
      </c>
      <c r="B124" s="94" t="s">
        <v>281</v>
      </c>
      <c r="C124" s="94" t="s">
        <v>192</v>
      </c>
      <c r="D124" s="90">
        <v>6</v>
      </c>
      <c r="E124" s="89" t="s">
        <v>114</v>
      </c>
      <c r="F124" s="89" t="s">
        <v>115</v>
      </c>
      <c r="H124" s="92">
        <v>43369</v>
      </c>
      <c r="I124" s="92">
        <v>43405</v>
      </c>
      <c r="J124" s="92">
        <v>43411</v>
      </c>
      <c r="K124" s="92">
        <v>43432</v>
      </c>
      <c r="L124" s="89" t="s">
        <v>27</v>
      </c>
    </row>
    <row r="125" spans="1:12" ht="25.5" x14ac:dyDescent="0.25">
      <c r="A125" s="95">
        <v>6.12</v>
      </c>
      <c r="B125" s="94" t="s">
        <v>282</v>
      </c>
      <c r="D125" s="90">
        <v>6</v>
      </c>
      <c r="E125" s="89" t="s">
        <v>114</v>
      </c>
      <c r="F125" s="89" t="s">
        <v>171</v>
      </c>
      <c r="H125" s="92">
        <v>43432</v>
      </c>
      <c r="I125" s="92">
        <v>43432</v>
      </c>
      <c r="J125" s="92">
        <v>43441</v>
      </c>
      <c r="L125" s="89" t="s">
        <v>27</v>
      </c>
    </row>
    <row r="126" spans="1:12" ht="25.5" x14ac:dyDescent="0.25">
      <c r="A126" s="95">
        <v>6.13</v>
      </c>
      <c r="B126" s="94" t="s">
        <v>283</v>
      </c>
      <c r="D126" s="90">
        <v>6</v>
      </c>
      <c r="E126" s="89" t="s">
        <v>114</v>
      </c>
      <c r="F126" s="89" t="s">
        <v>171</v>
      </c>
      <c r="H126" s="92">
        <v>43432</v>
      </c>
      <c r="I126" s="92">
        <v>43432</v>
      </c>
      <c r="J126" s="92">
        <v>43441</v>
      </c>
      <c r="L126" s="89" t="s">
        <v>27</v>
      </c>
    </row>
    <row r="127" spans="1:12" ht="24" customHeight="1" x14ac:dyDescent="0.25">
      <c r="A127" s="95">
        <v>6.15</v>
      </c>
      <c r="B127" s="97" t="s">
        <v>284</v>
      </c>
      <c r="D127" s="90">
        <v>6</v>
      </c>
      <c r="E127" s="99" t="s">
        <v>114</v>
      </c>
      <c r="F127" s="89" t="s">
        <v>115</v>
      </c>
      <c r="I127" s="92">
        <v>43419</v>
      </c>
      <c r="J127" s="92">
        <v>43432</v>
      </c>
      <c r="K127" s="92">
        <v>43433</v>
      </c>
      <c r="L127" s="89" t="s">
        <v>27</v>
      </c>
    </row>
    <row r="128" spans="1:12" ht="38.25" x14ac:dyDescent="0.25">
      <c r="A128" s="95">
        <v>6.16</v>
      </c>
      <c r="B128" s="94" t="s">
        <v>285</v>
      </c>
      <c r="C128" s="94" t="s">
        <v>49</v>
      </c>
      <c r="D128" s="90">
        <v>6</v>
      </c>
      <c r="E128" s="89" t="s">
        <v>100</v>
      </c>
      <c r="F128" s="89" t="s">
        <v>286</v>
      </c>
      <c r="H128" s="92">
        <v>43434</v>
      </c>
      <c r="I128" s="92">
        <v>43434</v>
      </c>
      <c r="J128" s="92">
        <v>43441</v>
      </c>
      <c r="L128" s="89" t="s">
        <v>27</v>
      </c>
    </row>
    <row r="129" spans="1:12" ht="24" customHeight="1" x14ac:dyDescent="0.25">
      <c r="A129" s="95">
        <v>6.17</v>
      </c>
      <c r="B129" s="94" t="s">
        <v>287</v>
      </c>
      <c r="D129" s="90">
        <v>6</v>
      </c>
      <c r="E129" s="89" t="s">
        <v>114</v>
      </c>
      <c r="F129" s="89" t="s">
        <v>288</v>
      </c>
      <c r="H129" s="92">
        <v>43433</v>
      </c>
      <c r="I129" s="92">
        <v>43434</v>
      </c>
      <c r="J129" s="92">
        <v>43442</v>
      </c>
      <c r="L129" s="89" t="s">
        <v>27</v>
      </c>
    </row>
    <row r="130" spans="1:12" ht="25.5" x14ac:dyDescent="0.25">
      <c r="A130" s="95">
        <v>6.18</v>
      </c>
      <c r="B130" s="94" t="s">
        <v>289</v>
      </c>
      <c r="D130" s="90">
        <v>6</v>
      </c>
      <c r="E130" s="89" t="s">
        <v>114</v>
      </c>
      <c r="H130" s="92">
        <v>43424</v>
      </c>
      <c r="J130" s="92">
        <v>43434</v>
      </c>
      <c r="K130" s="92">
        <v>43434</v>
      </c>
      <c r="L130" s="89" t="s">
        <v>27</v>
      </c>
    </row>
    <row r="131" spans="1:12" ht="38.25" x14ac:dyDescent="0.25">
      <c r="A131" s="95">
        <v>6.2</v>
      </c>
      <c r="B131" s="94" t="s">
        <v>290</v>
      </c>
      <c r="C131" s="94" t="s">
        <v>291</v>
      </c>
      <c r="D131" s="90">
        <v>6</v>
      </c>
      <c r="E131" s="89" t="s">
        <v>114</v>
      </c>
      <c r="F131" s="89" t="s">
        <v>292</v>
      </c>
      <c r="G131" s="89" t="s">
        <v>121</v>
      </c>
      <c r="H131" s="92">
        <v>43424</v>
      </c>
      <c r="I131" s="92">
        <v>43425</v>
      </c>
      <c r="J131" s="92">
        <v>43425</v>
      </c>
      <c r="K131" s="92">
        <v>43430</v>
      </c>
      <c r="L131" s="89" t="s">
        <v>27</v>
      </c>
    </row>
    <row r="132" spans="1:12" ht="25.5" x14ac:dyDescent="0.25">
      <c r="A132" s="95">
        <v>7.01</v>
      </c>
      <c r="B132" s="94" t="s">
        <v>293</v>
      </c>
      <c r="C132" s="94" t="s">
        <v>294</v>
      </c>
      <c r="D132" s="90">
        <v>7</v>
      </c>
      <c r="E132" s="89" t="s">
        <v>115</v>
      </c>
      <c r="F132" s="89" t="s">
        <v>295</v>
      </c>
      <c r="H132" s="92">
        <v>43369</v>
      </c>
      <c r="J132" s="92">
        <v>43435</v>
      </c>
      <c r="K132" s="92">
        <v>43434</v>
      </c>
      <c r="L132" s="89" t="s">
        <v>27</v>
      </c>
    </row>
    <row r="133" spans="1:12" ht="38.25" x14ac:dyDescent="0.25">
      <c r="A133" s="95">
        <v>7.02</v>
      </c>
      <c r="B133" s="94" t="s">
        <v>296</v>
      </c>
      <c r="C133" s="94" t="s">
        <v>294</v>
      </c>
      <c r="D133" s="90">
        <v>7</v>
      </c>
      <c r="E133" s="89" t="s">
        <v>100</v>
      </c>
      <c r="F133" s="89" t="s">
        <v>295</v>
      </c>
      <c r="H133" s="92">
        <v>43369</v>
      </c>
      <c r="J133" s="92">
        <v>43435</v>
      </c>
      <c r="K133" s="92">
        <v>43431</v>
      </c>
      <c r="L133" s="89" t="s">
        <v>27</v>
      </c>
    </row>
    <row r="134" spans="1:12" ht="25.5" x14ac:dyDescent="0.25">
      <c r="A134" s="95">
        <v>7.03</v>
      </c>
      <c r="B134" s="94" t="s">
        <v>297</v>
      </c>
      <c r="C134" s="94" t="s">
        <v>294</v>
      </c>
      <c r="D134" s="90">
        <v>7</v>
      </c>
      <c r="E134" s="89" t="s">
        <v>115</v>
      </c>
      <c r="F134" s="89" t="s">
        <v>295</v>
      </c>
      <c r="H134" s="92">
        <v>43369</v>
      </c>
      <c r="J134" s="92">
        <v>43435</v>
      </c>
      <c r="K134" s="92">
        <v>43438</v>
      </c>
      <c r="L134" s="89" t="s">
        <v>27</v>
      </c>
    </row>
    <row r="135" spans="1:12" ht="25.5" x14ac:dyDescent="0.25">
      <c r="A135" s="95">
        <v>7.04</v>
      </c>
      <c r="B135" s="94" t="s">
        <v>298</v>
      </c>
      <c r="C135" s="94" t="s">
        <v>294</v>
      </c>
      <c r="D135" s="90">
        <v>7</v>
      </c>
      <c r="E135" s="89" t="s">
        <v>115</v>
      </c>
      <c r="F135" s="89" t="s">
        <v>295</v>
      </c>
      <c r="H135" s="92">
        <v>43369</v>
      </c>
      <c r="J135" s="92">
        <v>43435</v>
      </c>
      <c r="K135" s="92">
        <v>43438</v>
      </c>
      <c r="L135" s="89" t="s">
        <v>27</v>
      </c>
    </row>
    <row r="136" spans="1:12" ht="25.5" x14ac:dyDescent="0.25">
      <c r="A136" s="95">
        <v>7.05</v>
      </c>
      <c r="B136" s="94" t="s">
        <v>299</v>
      </c>
      <c r="C136" s="94" t="s">
        <v>294</v>
      </c>
      <c r="D136" s="90">
        <v>7</v>
      </c>
      <c r="E136" s="89" t="s">
        <v>115</v>
      </c>
      <c r="F136" s="89" t="s">
        <v>295</v>
      </c>
      <c r="H136" s="92">
        <v>43369</v>
      </c>
      <c r="I136" s="92">
        <v>43497</v>
      </c>
      <c r="J136" s="92">
        <v>43506</v>
      </c>
      <c r="L136" s="89" t="s">
        <v>27</v>
      </c>
    </row>
    <row r="137" spans="1:12" ht="25.5" x14ac:dyDescent="0.25">
      <c r="A137" s="95">
        <v>8.01</v>
      </c>
      <c r="B137" s="94" t="s">
        <v>300</v>
      </c>
      <c r="C137" s="94" t="s">
        <v>301</v>
      </c>
      <c r="D137" s="90">
        <v>8</v>
      </c>
      <c r="E137" s="89" t="s">
        <v>302</v>
      </c>
      <c r="F137" s="89" t="s">
        <v>115</v>
      </c>
      <c r="H137" s="92">
        <v>43369</v>
      </c>
      <c r="I137" s="92">
        <v>43417</v>
      </c>
      <c r="J137" s="92">
        <v>43465</v>
      </c>
      <c r="L137" s="89" t="s">
        <v>27</v>
      </c>
    </row>
    <row r="138" spans="1:12" ht="25.5" x14ac:dyDescent="0.25">
      <c r="A138" s="95">
        <v>8.02</v>
      </c>
      <c r="B138" s="94" t="s">
        <v>303</v>
      </c>
      <c r="C138" s="94" t="s">
        <v>304</v>
      </c>
      <c r="D138" s="90">
        <v>8</v>
      </c>
      <c r="E138" s="89" t="s">
        <v>305</v>
      </c>
      <c r="F138" s="89" t="s">
        <v>115</v>
      </c>
      <c r="H138" s="92">
        <v>43369</v>
      </c>
      <c r="J138" s="92">
        <v>43465</v>
      </c>
      <c r="K138" s="92">
        <v>43438</v>
      </c>
      <c r="L138" s="89" t="s">
        <v>27</v>
      </c>
    </row>
    <row r="883" spans="1:12" x14ac:dyDescent="0.25">
      <c r="A883" s="105"/>
      <c r="B883" s="106"/>
      <c r="C883" s="106"/>
      <c r="D883" s="107"/>
      <c r="E883" s="108"/>
      <c r="F883" s="108"/>
      <c r="G883" s="108"/>
      <c r="H883" s="109"/>
      <c r="I883" s="109"/>
      <c r="J883" s="109"/>
      <c r="K883" s="109"/>
      <c r="L883" s="108"/>
    </row>
    <row r="884" spans="1:12" x14ac:dyDescent="0.25">
      <c r="A884" s="105"/>
      <c r="B884" s="106"/>
      <c r="C884" s="106"/>
      <c r="D884" s="107"/>
      <c r="E884" s="108"/>
      <c r="F884" s="108"/>
      <c r="G884" s="108"/>
      <c r="H884" s="109"/>
      <c r="I884" s="109"/>
      <c r="J884" s="109"/>
      <c r="K884" s="109"/>
      <c r="L884" s="108"/>
    </row>
    <row r="885" spans="1:12" ht="25.5" x14ac:dyDescent="0.25">
      <c r="A885" s="105">
        <v>6.17</v>
      </c>
      <c r="B885" s="106" t="s">
        <v>306</v>
      </c>
      <c r="C885" s="106" t="s">
        <v>49</v>
      </c>
      <c r="D885" s="107">
        <v>6</v>
      </c>
      <c r="E885" s="108" t="s">
        <v>307</v>
      </c>
      <c r="F885" s="108"/>
      <c r="G885" s="108"/>
      <c r="H885" s="109">
        <v>43446</v>
      </c>
      <c r="I885" s="109">
        <v>43446</v>
      </c>
      <c r="J885" s="109">
        <v>43465</v>
      </c>
      <c r="K885" s="109"/>
      <c r="L885" s="108" t="s">
        <v>27</v>
      </c>
    </row>
    <row r="886" spans="1:12" ht="25.5" x14ac:dyDescent="0.25">
      <c r="A886" s="105"/>
      <c r="B886" s="106" t="s">
        <v>308</v>
      </c>
      <c r="C886" s="106" t="s">
        <v>49</v>
      </c>
      <c r="D886" s="107">
        <v>6</v>
      </c>
      <c r="E886" s="108" t="s">
        <v>139</v>
      </c>
      <c r="F886" s="108"/>
      <c r="G886" s="108"/>
      <c r="H886" s="109">
        <v>43454</v>
      </c>
      <c r="I886" s="109">
        <v>43454</v>
      </c>
      <c r="J886" s="109">
        <v>43461</v>
      </c>
      <c r="K886" s="109"/>
      <c r="L886" s="108" t="s">
        <v>27</v>
      </c>
    </row>
  </sheetData>
  <conditionalFormatting sqref="A10:B13 D10:L13 A14:L15 K27:K31 A1:L9">
    <cfRule type="expression" dxfId="36" priority="66">
      <formula>INDIRECT("K"&amp;ROW())="Complete"</formula>
    </cfRule>
  </conditionalFormatting>
  <conditionalFormatting sqref="L1:L1048576">
    <cfRule type="containsText" dxfId="35" priority="1" operator="containsText" text="Critical">
      <formula>NOT(ISERROR(SEARCH("Critical",L1)))</formula>
    </cfRule>
    <cfRule type="containsText" dxfId="34" priority="12" operator="containsText" text="Vendor">
      <formula>NOT(ISERROR(SEARCH("Vendor",L1)))</formula>
    </cfRule>
    <cfRule type="containsText" dxfId="33" priority="59" operator="containsText" text="Unknown">
      <formula>NOT(ISERROR(SEARCH("Unknown",L1)))</formula>
    </cfRule>
    <cfRule type="containsText" dxfId="32" priority="60" operator="containsText" text="Blocked">
      <formula>NOT(ISERROR(SEARCH("Blocked",L1)))</formula>
    </cfRule>
    <cfRule type="containsText" dxfId="31" priority="61" operator="containsText" text="Not Yet Due">
      <formula>NOT(ISERROR(SEARCH("Not Yet Due",L1)))</formula>
    </cfRule>
    <cfRule type="containsText" dxfId="30" priority="62" operator="containsText" text="Overdue">
      <formula>NOT(ISERROR(SEARCH("Overdue",L1)))</formula>
    </cfRule>
    <cfRule type="beginsWith" dxfId="29" priority="63" operator="beginsWith" text="Incomplete">
      <formula>LEFT(L1,LEN("Incomplete"))="Incomplete"</formula>
    </cfRule>
    <cfRule type="beginsWith" dxfId="28" priority="64" operator="beginsWith" text="Complete">
      <formula>LEFT(L1,LEN("Complete"))="Complete"</formula>
    </cfRule>
    <cfRule type="containsText" dxfId="27" priority="65" operator="containsText" text="In Progress">
      <formula>NOT(ISERROR(SEARCH("In Progress",L1)))</formula>
    </cfRule>
  </conditionalFormatting>
  <conditionalFormatting sqref="B2:L882">
    <cfRule type="expression" dxfId="26" priority="23">
      <formula>INDIRECT("l"&amp;ROW())="Complete"</formula>
    </cfRule>
  </conditionalFormatting>
  <conditionalFormatting sqref="J19:J21">
    <cfRule type="expression" dxfId="25" priority="10">
      <formula>INDIRECT("l"&amp;ROW())="Complete"</formula>
    </cfRule>
  </conditionalFormatting>
  <conditionalFormatting sqref="I16:L16">
    <cfRule type="expression" dxfId="24" priority="8">
      <formula>INDIRECT("K"&amp;ROW())="Complete"</formula>
    </cfRule>
  </conditionalFormatting>
  <conditionalFormatting sqref="D24:L26">
    <cfRule type="expression" dxfId="23" priority="6">
      <formula>INDIRECT("K"&amp;ROW())="Complete"</formula>
    </cfRule>
  </conditionalFormatting>
  <conditionalFormatting sqref="K18">
    <cfRule type="expression" dxfId="22" priority="4">
      <formula>INDIRECT("K"&amp;ROW())="Complete"</formula>
    </cfRule>
  </conditionalFormatting>
  <pageMargins left="0.25" right="0.25" top="0.5" bottom="0.35" header="0.05" footer="0.05"/>
  <pageSetup scale="94" fitToHeight="0" orientation="landscape" r:id="rId1"/>
  <headerFooter>
    <oddHeader>&amp;L&amp;"+,Bold"&amp;20Transportation Transition:&amp;"+,Regular"&amp;18 Action Items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99E3917-2C30-42D7-A571-96408DCC9577}">
          <x14:formula1>
            <xm:f>'Data Validation'!$C$2:$C$10</xm:f>
          </x14:formula1>
          <xm:sqref>L2:L886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1047-22F6-4E6E-B166-3AC02AA4974E}">
  <dimension ref="A1:J6"/>
  <sheetViews>
    <sheetView view="pageLayout" zoomScaleNormal="100" workbookViewId="0">
      <selection activeCell="F5" sqref="F5"/>
    </sheetView>
  </sheetViews>
  <sheetFormatPr defaultRowHeight="12.75" x14ac:dyDescent="0.25"/>
  <cols>
    <col min="1" max="1" width="3.85546875" style="20" customWidth="1"/>
    <col min="2" max="2" width="6.28515625" style="21" customWidth="1"/>
    <col min="3" max="3" width="9.7109375" style="21" customWidth="1"/>
    <col min="4" max="4" width="7.5703125" style="22" customWidth="1"/>
    <col min="5" max="5" width="6.85546875" style="22" customWidth="1"/>
    <col min="6" max="6" width="30.140625" style="23" customWidth="1"/>
    <col min="7" max="7" width="31" style="23" customWidth="1"/>
    <col min="8" max="8" width="11.5703125" style="21" customWidth="1"/>
    <col min="9" max="9" width="9" style="21" customWidth="1"/>
    <col min="10" max="10" width="18.28515625" style="23" customWidth="1"/>
    <col min="11" max="16384" width="9.140625" style="9"/>
  </cols>
  <sheetData>
    <row r="1" spans="1:10" ht="30.75" customHeight="1" x14ac:dyDescent="0.25">
      <c r="A1" s="41" t="s">
        <v>36</v>
      </c>
      <c r="B1" s="42" t="s">
        <v>309</v>
      </c>
      <c r="C1" s="42" t="s">
        <v>92</v>
      </c>
      <c r="D1" s="43" t="s">
        <v>310</v>
      </c>
      <c r="E1" s="43" t="s">
        <v>311</v>
      </c>
      <c r="F1" s="44" t="s">
        <v>312</v>
      </c>
      <c r="G1" s="44" t="s">
        <v>313</v>
      </c>
      <c r="H1" s="42" t="s">
        <v>314</v>
      </c>
      <c r="I1" s="42" t="s">
        <v>8</v>
      </c>
      <c r="J1" s="45" t="s">
        <v>97</v>
      </c>
    </row>
    <row r="2" spans="1:10" ht="36" x14ac:dyDescent="0.25">
      <c r="A2" s="46">
        <v>1.01</v>
      </c>
      <c r="B2" s="10" t="s">
        <v>315</v>
      </c>
      <c r="C2" s="17" t="s">
        <v>316</v>
      </c>
      <c r="D2" s="18">
        <v>43413</v>
      </c>
      <c r="E2" s="18">
        <v>43420</v>
      </c>
      <c r="F2" s="19" t="s">
        <v>317</v>
      </c>
      <c r="G2" s="19" t="s">
        <v>318</v>
      </c>
      <c r="H2" s="17" t="s">
        <v>100</v>
      </c>
      <c r="I2" s="10" t="s">
        <v>25</v>
      </c>
      <c r="J2" s="47" t="s">
        <v>319</v>
      </c>
    </row>
    <row r="3" spans="1:10" ht="24" x14ac:dyDescent="0.25">
      <c r="A3" s="46">
        <v>1.02</v>
      </c>
      <c r="B3" s="10" t="s">
        <v>315</v>
      </c>
      <c r="C3" s="17"/>
      <c r="D3" s="18">
        <v>43413</v>
      </c>
      <c r="E3" s="18">
        <v>43424</v>
      </c>
      <c r="F3" s="19" t="s">
        <v>320</v>
      </c>
      <c r="G3" s="19" t="s">
        <v>321</v>
      </c>
      <c r="H3" s="17" t="s">
        <v>100</v>
      </c>
      <c r="I3" s="10" t="s">
        <v>25</v>
      </c>
      <c r="J3" s="47"/>
    </row>
    <row r="4" spans="1:10" ht="48" x14ac:dyDescent="0.25">
      <c r="A4" s="46">
        <v>2.0099999999999998</v>
      </c>
      <c r="B4" s="10" t="s">
        <v>315</v>
      </c>
      <c r="C4" s="17"/>
      <c r="D4" s="18">
        <v>43434</v>
      </c>
      <c r="E4" s="18"/>
      <c r="F4" s="19" t="s">
        <v>322</v>
      </c>
      <c r="G4" s="19" t="s">
        <v>323</v>
      </c>
      <c r="H4" s="17" t="s">
        <v>115</v>
      </c>
      <c r="I4" s="10" t="s">
        <v>25</v>
      </c>
      <c r="J4" s="47" t="s">
        <v>324</v>
      </c>
    </row>
    <row r="5" spans="1:10" x14ac:dyDescent="0.25">
      <c r="A5" s="46"/>
      <c r="B5" s="10"/>
      <c r="C5" s="17"/>
      <c r="D5" s="18"/>
      <c r="E5" s="18"/>
      <c r="F5" s="19"/>
      <c r="G5" s="19"/>
      <c r="H5" s="17"/>
      <c r="I5" s="10"/>
      <c r="J5" s="47"/>
    </row>
    <row r="6" spans="1:10" x14ac:dyDescent="0.25">
      <c r="A6" s="48"/>
      <c r="B6" s="49"/>
      <c r="C6" s="49"/>
      <c r="D6" s="50"/>
      <c r="E6" s="50"/>
      <c r="F6" s="51"/>
      <c r="G6" s="51"/>
      <c r="H6" s="49"/>
      <c r="I6" s="49"/>
      <c r="J6" s="52"/>
    </row>
  </sheetData>
  <dataConsolidate/>
  <conditionalFormatting sqref="C2:H6">
    <cfRule type="expression" dxfId="21" priority="8">
      <formula>INDIRECT("I"&amp;ROW())="Resolved"</formula>
    </cfRule>
  </conditionalFormatting>
  <conditionalFormatting sqref="I1:I1048576">
    <cfRule type="containsText" dxfId="20" priority="1" operator="containsText" text="Unknown">
      <formula>NOT(ISERROR(SEARCH("Unknown",I1)))</formula>
    </cfRule>
    <cfRule type="containsText" dxfId="19" priority="2" operator="containsText" text="Blocked">
      <formula>NOT(ISERROR(SEARCH("Blocked",I1)))</formula>
    </cfRule>
    <cfRule type="containsText" dxfId="18" priority="3" operator="containsText" text="Not Yet Due">
      <formula>NOT(ISERROR(SEARCH("Not Yet Due",I1)))</formula>
    </cfRule>
    <cfRule type="containsText" dxfId="17" priority="4" operator="containsText" text="Overdue">
      <formula>NOT(ISERROR(SEARCH("Overdue",I1)))</formula>
    </cfRule>
    <cfRule type="beginsWith" dxfId="16" priority="5" operator="beginsWith" text="Unresolved">
      <formula>LEFT(I1,LEN("Unresolved"))="Unresolved"</formula>
    </cfRule>
    <cfRule type="beginsWith" dxfId="15" priority="6" operator="beginsWith" text="Resolved">
      <formula>LEFT(I1,LEN("Resolved"))="Resolved"</formula>
    </cfRule>
    <cfRule type="containsText" dxfId="14" priority="7" operator="containsText" text="In Progress">
      <formula>NOT(ISERROR(SEARCH("In Progress",I1)))</formula>
    </cfRule>
  </conditionalFormatting>
  <conditionalFormatting sqref="B1:B1048576">
    <cfRule type="beginsWith" dxfId="13" priority="9" operator="beginsWith" text="Issue">
      <formula>LEFT(B1,LEN("Issue"))="Issue"</formula>
    </cfRule>
    <cfRule type="endsWith" dxfId="12" priority="10" operator="endsWith" text="Risk">
      <formula>RIGHT(B1,LEN("Risk"))="Risk"</formula>
    </cfRule>
  </conditionalFormatting>
  <dataValidations count="1">
    <dataValidation type="list" allowBlank="1" showInputMessage="1" showErrorMessage="1" sqref="B2:B6" xr:uid="{19148056-38E5-4C4B-B6F9-53F8A2BA4DA2}">
      <formula1>"Risk,Issue"</formula1>
    </dataValidation>
  </dataValidations>
  <pageMargins left="0.25" right="0.10416666666666667" top="0.75" bottom="0.75" header="0.3" footer="0.3"/>
  <pageSetup orientation="landscape" r:id="rId1"/>
  <headerFooter>
    <oddHeader>&amp;L&amp;"+,Bold"&amp;20Transportation Transition:&amp;"+,Regular" &amp;18Risks and Issues</oddHeader>
    <oddFooter>&amp;L&amp;"-,Bold" Confidential&amp;C&amp;D&amp;RPage &amp;P of &amp;N</oddFooter>
  </headerFooter>
  <ignoredErrors>
    <ignoredError sqref="I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A62C5A6-D74C-4A83-9A60-5C825F0A1D35}">
          <x14:formula1>
            <xm:f>'Data Validation'!$D$2:$D$8</xm:f>
          </x14:formula1>
          <xm:sqref>I1:I1048576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39819-FC7F-4517-BA99-4F2F2A50AE89}">
  <dimension ref="A1:J8"/>
  <sheetViews>
    <sheetView tabSelected="1" view="pageLayout" zoomScaleNormal="100" workbookViewId="0">
      <selection activeCell="E2" sqref="E2"/>
    </sheetView>
  </sheetViews>
  <sheetFormatPr defaultRowHeight="12.75" x14ac:dyDescent="0.25"/>
  <cols>
    <col min="1" max="1" width="4" style="11" customWidth="1"/>
    <col min="2" max="3" width="9.5703125" style="12" customWidth="1"/>
    <col min="4" max="5" width="7.28515625" style="13" customWidth="1"/>
    <col min="6" max="6" width="34.140625" style="14" customWidth="1"/>
    <col min="7" max="7" width="28.5703125" style="14" customWidth="1"/>
    <col min="8" max="8" width="8.7109375" style="12" customWidth="1"/>
    <col min="9" max="9" width="9.28515625" style="12" customWidth="1"/>
    <col min="10" max="10" width="15.42578125" style="14" customWidth="1"/>
    <col min="11" max="16384" width="9.140625" style="15"/>
  </cols>
  <sheetData>
    <row r="1" spans="1:10" ht="25.5" x14ac:dyDescent="0.25">
      <c r="A1" s="53" t="s">
        <v>36</v>
      </c>
      <c r="B1" s="54" t="s">
        <v>325</v>
      </c>
      <c r="C1" s="54" t="s">
        <v>92</v>
      </c>
      <c r="D1" s="55" t="s">
        <v>310</v>
      </c>
      <c r="E1" s="55" t="s">
        <v>311</v>
      </c>
      <c r="F1" s="56" t="s">
        <v>312</v>
      </c>
      <c r="G1" s="56" t="s">
        <v>326</v>
      </c>
      <c r="H1" s="54" t="s">
        <v>314</v>
      </c>
      <c r="I1" s="54" t="s">
        <v>8</v>
      </c>
      <c r="J1" s="56" t="s">
        <v>97</v>
      </c>
    </row>
    <row r="2" spans="1:10" ht="102" x14ac:dyDescent="0.25">
      <c r="A2" s="57">
        <v>1</v>
      </c>
      <c r="B2" s="58" t="s">
        <v>327</v>
      </c>
      <c r="C2" s="59" t="s">
        <v>328</v>
      </c>
      <c r="D2" s="60">
        <v>43412</v>
      </c>
      <c r="E2" s="60">
        <v>43434</v>
      </c>
      <c r="F2" s="104" t="s">
        <v>329</v>
      </c>
      <c r="G2" s="61" t="s">
        <v>330</v>
      </c>
      <c r="H2" s="59"/>
      <c r="I2" s="58" t="s">
        <v>25</v>
      </c>
      <c r="J2" s="62" t="s">
        <v>331</v>
      </c>
    </row>
    <row r="3" spans="1:10" ht="25.5" customHeight="1" x14ac:dyDescent="0.25">
      <c r="A3" s="63">
        <v>4.01</v>
      </c>
      <c r="B3" s="16" t="s">
        <v>332</v>
      </c>
      <c r="E3" s="13">
        <v>43437</v>
      </c>
      <c r="F3" s="14" t="s">
        <v>333</v>
      </c>
      <c r="G3" s="14" t="s">
        <v>334</v>
      </c>
      <c r="I3" s="16" t="s">
        <v>25</v>
      </c>
      <c r="J3" s="64"/>
    </row>
    <row r="4" spans="1:10" x14ac:dyDescent="0.25">
      <c r="A4" s="63"/>
      <c r="B4" s="16"/>
      <c r="I4" s="16"/>
      <c r="J4" s="64"/>
    </row>
    <row r="5" spans="1:10" x14ac:dyDescent="0.25">
      <c r="A5" s="63"/>
      <c r="B5" s="16"/>
      <c r="I5" s="16"/>
      <c r="J5" s="64"/>
    </row>
    <row r="6" spans="1:10" x14ac:dyDescent="0.25">
      <c r="A6" s="63"/>
      <c r="J6" s="64"/>
    </row>
    <row r="7" spans="1:10" x14ac:dyDescent="0.25">
      <c r="A7" s="63"/>
      <c r="J7" s="64"/>
    </row>
    <row r="8" spans="1:10" x14ac:dyDescent="0.25">
      <c r="A8" s="65"/>
      <c r="B8" s="66"/>
      <c r="C8" s="66"/>
      <c r="D8" s="67"/>
      <c r="E8" s="67"/>
      <c r="F8" s="68"/>
      <c r="G8" s="68"/>
      <c r="H8" s="66"/>
      <c r="I8" s="66"/>
      <c r="J8" s="69"/>
    </row>
  </sheetData>
  <conditionalFormatting sqref="C3:I8 C2:E2 G2:I2">
    <cfRule type="expression" dxfId="11" priority="9">
      <formula>INDIRECT("I"&amp;ROW())="Resolved"</formula>
    </cfRule>
  </conditionalFormatting>
  <conditionalFormatting sqref="I1:I1048576">
    <cfRule type="containsText" dxfId="10" priority="1" operator="containsText" text="Blocked">
      <formula>NOT(ISERROR(SEARCH("Blocked",I1)))</formula>
    </cfRule>
    <cfRule type="containsText" dxfId="9" priority="2" operator="containsText" text="Not Yet Due">
      <formula>NOT(ISERROR(SEARCH("Not Yet Due",I1)))</formula>
    </cfRule>
    <cfRule type="containsText" dxfId="8" priority="3" operator="containsText" text="Overdue">
      <formula>NOT(ISERROR(SEARCH("Overdue",I1)))</formula>
    </cfRule>
    <cfRule type="beginsWith" dxfId="7" priority="4" operator="beginsWith" text="Unresolved">
      <formula>LEFT(I1,LEN("Unresolved"))="Unresolved"</formula>
    </cfRule>
    <cfRule type="beginsWith" dxfId="6" priority="5" operator="beginsWith" text="Resolved">
      <formula>LEFT(I1,LEN("Resolved"))="Resolved"</formula>
    </cfRule>
    <cfRule type="containsText" dxfId="5" priority="6" operator="containsText" text="In Progress">
      <formula>NOT(ISERROR(SEARCH("In Progress",I1)))</formula>
    </cfRule>
  </conditionalFormatting>
  <conditionalFormatting sqref="B1:B1048576">
    <cfRule type="endsWith" dxfId="4" priority="7" operator="endsWith" text="Question">
      <formula>RIGHT(B1,LEN("Question"))="Question"</formula>
    </cfRule>
    <cfRule type="beginsWith" dxfId="3" priority="8" operator="beginsWith" text="Decision">
      <formula>LEFT(B1,LEN("Decision"))="Decision"</formula>
    </cfRule>
  </conditionalFormatting>
  <dataValidations count="1">
    <dataValidation type="list" allowBlank="1" showInputMessage="1" showErrorMessage="1" sqref="B2:B1048576" xr:uid="{4F3BB7DF-8E93-4913-A12D-5C96954FEBFB}">
      <formula1>"Decision,Question"</formula1>
    </dataValidation>
  </dataValidations>
  <pageMargins left="0.25" right="0.25" top="0.75" bottom="0.75" header="0.3" footer="0.3"/>
  <pageSetup orientation="landscape" r:id="rId1"/>
  <headerFooter>
    <oddHeader>&amp;L&amp;"+,Bold"&amp;20Transportation Transition: &amp;"+,Regular"&amp;18Questions and Decisions</oddHeader>
    <oddFooter>&amp;L&amp;"-,Bold" Confidential&amp;C&amp;D&amp;RPage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272654E-EDF7-4C2B-A91F-BD687B984419}">
          <x14:formula1>
            <xm:f>'Data Validation'!$D$2:$D$8</xm:f>
          </x14:formula1>
          <xm:sqref>I1:I1048576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4462-93F7-491F-899C-796D4E3DA8A7}">
  <dimension ref="A1:Q11"/>
  <sheetViews>
    <sheetView zoomScale="120" zoomScaleNormal="120" workbookViewId="0">
      <pane xSplit="9" topLeftCell="M1" activePane="topRight" state="frozen"/>
      <selection pane="topRight"/>
    </sheetView>
  </sheetViews>
  <sheetFormatPr defaultColWidth="11.42578125" defaultRowHeight="11.25" x14ac:dyDescent="0.25"/>
  <cols>
    <col min="1" max="1" width="5" style="82" customWidth="1"/>
    <col min="2" max="2" width="17.42578125" style="81" customWidth="1"/>
    <col min="3" max="3" width="35.5703125" style="81" customWidth="1"/>
    <col min="4" max="4" width="18.140625" style="81" customWidth="1"/>
    <col min="5" max="5" width="13.7109375" style="81" customWidth="1"/>
    <col min="6" max="9" width="9.42578125" style="81" customWidth="1"/>
    <col min="10" max="17" width="11.28515625" style="82" customWidth="1"/>
    <col min="18" max="16384" width="11.42578125" style="81"/>
  </cols>
  <sheetData>
    <row r="1" spans="1:17" s="80" customFormat="1" ht="22.5" x14ac:dyDescent="0.25">
      <c r="A1" s="83" t="s">
        <v>335</v>
      </c>
      <c r="B1" s="84" t="s">
        <v>336</v>
      </c>
      <c r="C1" s="84" t="s">
        <v>337</v>
      </c>
      <c r="D1" s="84" t="s">
        <v>338</v>
      </c>
      <c r="E1" s="84" t="s">
        <v>339</v>
      </c>
      <c r="F1" s="84" t="s">
        <v>340</v>
      </c>
      <c r="G1" s="84" t="s">
        <v>341</v>
      </c>
      <c r="H1" s="84" t="s">
        <v>342</v>
      </c>
      <c r="I1" s="84" t="s">
        <v>343</v>
      </c>
      <c r="J1" s="85">
        <v>43359</v>
      </c>
      <c r="K1" s="85">
        <v>43366</v>
      </c>
      <c r="L1" s="85">
        <v>43373</v>
      </c>
      <c r="M1" s="85">
        <v>43380</v>
      </c>
      <c r="N1" s="85" t="s">
        <v>344</v>
      </c>
      <c r="O1" s="85" t="s">
        <v>345</v>
      </c>
      <c r="P1" s="85" t="s">
        <v>346</v>
      </c>
      <c r="Q1" s="85" t="s">
        <v>347</v>
      </c>
    </row>
    <row r="2" spans="1:17" ht="33.75" x14ac:dyDescent="0.25">
      <c r="A2" s="86">
        <v>1</v>
      </c>
      <c r="B2" s="87" t="s">
        <v>348</v>
      </c>
      <c r="C2" s="87" t="s">
        <v>349</v>
      </c>
      <c r="D2" s="87" t="s">
        <v>350</v>
      </c>
      <c r="E2" s="87" t="s">
        <v>351</v>
      </c>
      <c r="F2" s="87"/>
      <c r="G2" s="87"/>
      <c r="H2" s="87"/>
      <c r="I2" s="87" t="s">
        <v>352</v>
      </c>
      <c r="J2" s="86"/>
      <c r="K2" s="86"/>
      <c r="L2" s="86"/>
      <c r="M2" s="86"/>
      <c r="N2" s="86"/>
      <c r="O2" s="86"/>
      <c r="P2" s="86"/>
      <c r="Q2" s="86"/>
    </row>
    <row r="3" spans="1:17" x14ac:dyDescent="0.25">
      <c r="A3" s="86"/>
      <c r="B3" s="87"/>
      <c r="C3" s="87"/>
      <c r="D3" s="87"/>
      <c r="E3" s="87"/>
      <c r="F3" s="87"/>
      <c r="G3" s="87"/>
      <c r="H3" s="87"/>
      <c r="I3" s="87"/>
      <c r="J3" s="86"/>
      <c r="K3" s="86"/>
      <c r="L3" s="86"/>
      <c r="M3" s="86"/>
      <c r="N3" s="86"/>
      <c r="O3" s="86"/>
      <c r="P3" s="86"/>
      <c r="Q3" s="86"/>
    </row>
    <row r="4" spans="1:17" x14ac:dyDescent="0.25">
      <c r="A4" s="86"/>
      <c r="B4" s="87"/>
      <c r="C4" s="87"/>
      <c r="D4" s="87"/>
      <c r="E4" s="87"/>
      <c r="F4" s="87"/>
      <c r="G4" s="87"/>
      <c r="H4" s="87"/>
      <c r="I4" s="87"/>
      <c r="J4" s="86"/>
      <c r="K4" s="86"/>
      <c r="L4" s="86"/>
      <c r="M4" s="86"/>
      <c r="N4" s="86"/>
      <c r="O4" s="86"/>
      <c r="P4" s="86"/>
      <c r="Q4" s="86"/>
    </row>
    <row r="5" spans="1:17" x14ac:dyDescent="0.25">
      <c r="A5" s="86"/>
      <c r="B5" s="87"/>
      <c r="C5" s="87"/>
      <c r="D5" s="87"/>
      <c r="E5" s="87"/>
      <c r="F5" s="87"/>
      <c r="G5" s="87"/>
      <c r="H5" s="87"/>
      <c r="I5" s="87"/>
      <c r="J5" s="86"/>
      <c r="K5" s="86"/>
      <c r="L5" s="86"/>
      <c r="M5" s="86"/>
      <c r="N5" s="86"/>
      <c r="O5" s="86"/>
      <c r="P5" s="86"/>
      <c r="Q5" s="86"/>
    </row>
    <row r="6" spans="1:17" x14ac:dyDescent="0.25">
      <c r="A6" s="86"/>
      <c r="B6" s="87"/>
      <c r="C6" s="87"/>
      <c r="D6" s="87"/>
      <c r="E6" s="87"/>
      <c r="F6" s="87"/>
      <c r="G6" s="87"/>
      <c r="H6" s="87"/>
      <c r="I6" s="87"/>
      <c r="J6" s="86"/>
      <c r="K6" s="86"/>
      <c r="L6" s="86"/>
      <c r="M6" s="86"/>
      <c r="N6" s="86"/>
      <c r="O6" s="86"/>
      <c r="P6" s="86"/>
      <c r="Q6" s="86"/>
    </row>
    <row r="7" spans="1:17" x14ac:dyDescent="0.25">
      <c r="A7" s="86"/>
      <c r="B7" s="87"/>
      <c r="C7" s="87"/>
      <c r="D7" s="87"/>
      <c r="E7" s="87"/>
      <c r="F7" s="87"/>
      <c r="G7" s="87"/>
      <c r="H7" s="87"/>
      <c r="I7" s="87"/>
      <c r="J7" s="86"/>
      <c r="K7" s="86"/>
      <c r="L7" s="86"/>
      <c r="M7" s="86"/>
      <c r="N7" s="86"/>
      <c r="O7" s="86"/>
      <c r="P7" s="86"/>
      <c r="Q7" s="86"/>
    </row>
    <row r="8" spans="1:17" x14ac:dyDescent="0.25">
      <c r="A8" s="86"/>
      <c r="B8" s="87"/>
      <c r="C8" s="87"/>
      <c r="D8" s="87"/>
      <c r="E8" s="87"/>
      <c r="F8" s="87"/>
      <c r="G8" s="87"/>
      <c r="H8" s="87"/>
      <c r="I8" s="87"/>
      <c r="J8" s="86"/>
      <c r="K8" s="86"/>
      <c r="L8" s="86"/>
      <c r="M8" s="86"/>
      <c r="N8" s="86"/>
      <c r="O8" s="86"/>
      <c r="P8" s="86"/>
      <c r="Q8" s="86"/>
    </row>
    <row r="9" spans="1:17" x14ac:dyDescent="0.25">
      <c r="A9" s="86"/>
      <c r="B9" s="87"/>
      <c r="C9" s="87"/>
      <c r="D9" s="87"/>
      <c r="E9" s="87"/>
      <c r="F9" s="87"/>
      <c r="G9" s="87"/>
      <c r="H9" s="87"/>
      <c r="I9" s="87"/>
      <c r="J9" s="86"/>
      <c r="K9" s="86"/>
      <c r="L9" s="86"/>
      <c r="M9" s="86"/>
      <c r="N9" s="86"/>
      <c r="O9" s="86"/>
      <c r="P9" s="86"/>
      <c r="Q9" s="86"/>
    </row>
    <row r="10" spans="1:17" x14ac:dyDescent="0.25">
      <c r="A10" s="86"/>
      <c r="B10" s="87"/>
      <c r="C10" s="87"/>
      <c r="D10" s="87"/>
      <c r="E10" s="87"/>
      <c r="F10" s="87"/>
      <c r="G10" s="87"/>
      <c r="H10" s="87"/>
      <c r="I10" s="87"/>
      <c r="J10" s="86"/>
      <c r="K10" s="86"/>
      <c r="L10" s="86"/>
      <c r="M10" s="86"/>
      <c r="N10" s="86"/>
      <c r="O10" s="86"/>
      <c r="P10" s="86"/>
      <c r="Q10" s="86"/>
    </row>
    <row r="11" spans="1:17" x14ac:dyDescent="0.25">
      <c r="A11" s="86"/>
      <c r="B11" s="87"/>
      <c r="C11" s="87"/>
      <c r="D11" s="87"/>
      <c r="E11" s="87"/>
      <c r="F11" s="87"/>
      <c r="G11" s="87"/>
      <c r="H11" s="87"/>
      <c r="I11" s="87"/>
      <c r="J11" s="86"/>
      <c r="K11" s="86"/>
      <c r="L11" s="86"/>
      <c r="M11" s="86"/>
      <c r="N11" s="86"/>
      <c r="O11" s="86"/>
      <c r="P11" s="86"/>
      <c r="Q11" s="86"/>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C79A745-89E1-40A2-92E9-C1922659871E}">
          <x14:formula1>
            <xm:f>'https://rigov.sharepoint.com/sites/EOHHS – Pulse/Shared Documents/3.0 Templates &amp; Resources/[EOHHS Project Tracking Template_mk_cg_bls_09152018.xlsx]Data Validation'!#REF!</xm:f>
          </x14:formula1>
          <xm:sqref>G2:G11</xm:sqref>
        </x14:dataValidation>
        <x14:dataValidation type="list" allowBlank="1" showInputMessage="1" showErrorMessage="1" xr:uid="{AE34E072-1923-4F37-8B57-7A74976518D5}">
          <x14:formula1>
            <xm:f>'Data Validation'!$E$2:$E$5</xm:f>
          </x14:formula1>
          <xm:sqref>I2:I11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CD69-5783-47A4-83A7-B8B436E74733}">
  <dimension ref="A1:J23"/>
  <sheetViews>
    <sheetView topLeftCell="C1" zoomScale="130" zoomScaleNormal="130" workbookViewId="0">
      <selection activeCell="C10" sqref="C10"/>
    </sheetView>
  </sheetViews>
  <sheetFormatPr defaultRowHeight="11.25" x14ac:dyDescent="0.2"/>
  <cols>
    <col min="1" max="1" width="9.28515625" style="25" customWidth="1"/>
    <col min="2" max="2" width="15.5703125" style="25" customWidth="1"/>
    <col min="3" max="4" width="13.85546875" style="25" customWidth="1"/>
    <col min="5" max="7" width="15.5703125" style="25" customWidth="1"/>
    <col min="8" max="10" width="14.7109375" style="25" customWidth="1"/>
    <col min="11" max="16384" width="9.140625" style="25"/>
  </cols>
  <sheetData>
    <row r="1" spans="1:10" s="24" customFormat="1" ht="11.25" customHeight="1" x14ac:dyDescent="0.2">
      <c r="A1" s="24" t="s">
        <v>8</v>
      </c>
      <c r="B1" s="24" t="s">
        <v>65</v>
      </c>
      <c r="C1" s="24" t="s">
        <v>353</v>
      </c>
      <c r="D1" s="24" t="s">
        <v>354</v>
      </c>
      <c r="E1" s="24" t="s">
        <v>343</v>
      </c>
      <c r="F1" s="24" t="s">
        <v>54</v>
      </c>
      <c r="G1" s="24" t="s">
        <v>55</v>
      </c>
      <c r="H1" s="325" t="s">
        <v>355</v>
      </c>
      <c r="I1" s="325"/>
      <c r="J1" s="325"/>
    </row>
    <row r="2" spans="1:10" x14ac:dyDescent="0.2">
      <c r="A2" s="25" t="s">
        <v>16</v>
      </c>
      <c r="B2" s="25" t="s">
        <v>356</v>
      </c>
      <c r="C2" s="25" t="s">
        <v>32</v>
      </c>
      <c r="D2" s="25" t="s">
        <v>32</v>
      </c>
      <c r="E2" s="25" t="s">
        <v>357</v>
      </c>
      <c r="F2" s="25" t="s">
        <v>358</v>
      </c>
      <c r="G2" s="25" t="s">
        <v>59</v>
      </c>
      <c r="H2" s="25" t="s">
        <v>19</v>
      </c>
      <c r="I2" s="76">
        <v>43313</v>
      </c>
    </row>
    <row r="3" spans="1:10" x14ac:dyDescent="0.2">
      <c r="A3" s="25" t="s">
        <v>6</v>
      </c>
      <c r="B3" s="25" t="s">
        <v>359</v>
      </c>
      <c r="C3" s="25" t="s">
        <v>27</v>
      </c>
      <c r="D3" s="25" t="s">
        <v>29</v>
      </c>
      <c r="E3" s="25" t="s">
        <v>352</v>
      </c>
      <c r="F3" s="25" t="s">
        <v>360</v>
      </c>
      <c r="G3" s="25" t="s">
        <v>64</v>
      </c>
      <c r="H3" s="25" t="s">
        <v>3</v>
      </c>
      <c r="I3" s="76">
        <f ca="1">TODAY()</f>
        <v>43522</v>
      </c>
    </row>
    <row r="4" spans="1:10" x14ac:dyDescent="0.2">
      <c r="A4" s="25" t="s">
        <v>361</v>
      </c>
      <c r="B4" s="25" t="s">
        <v>2</v>
      </c>
      <c r="C4" s="25" t="s">
        <v>29</v>
      </c>
      <c r="D4" s="25" t="s">
        <v>34</v>
      </c>
      <c r="E4" s="25" t="s">
        <v>362</v>
      </c>
      <c r="F4" s="25" t="s">
        <v>363</v>
      </c>
      <c r="G4" s="25" t="s">
        <v>364</v>
      </c>
      <c r="H4" s="25" t="s">
        <v>365</v>
      </c>
      <c r="I4" s="76">
        <v>43465</v>
      </c>
    </row>
    <row r="5" spans="1:10" x14ac:dyDescent="0.2">
      <c r="A5" s="25" t="s">
        <v>366</v>
      </c>
      <c r="B5" s="25" t="s">
        <v>66</v>
      </c>
      <c r="C5" s="25" t="s">
        <v>33</v>
      </c>
      <c r="D5" s="25" t="s">
        <v>30</v>
      </c>
      <c r="E5" s="25" t="s">
        <v>367</v>
      </c>
      <c r="F5" s="25" t="s">
        <v>368</v>
      </c>
      <c r="I5" s="25" t="s">
        <v>369</v>
      </c>
      <c r="J5" s="25" t="s">
        <v>370</v>
      </c>
    </row>
    <row r="6" spans="1:10" x14ac:dyDescent="0.2">
      <c r="C6" s="25" t="s">
        <v>34</v>
      </c>
      <c r="D6" s="25" t="s">
        <v>25</v>
      </c>
      <c r="F6" s="25" t="s">
        <v>58</v>
      </c>
      <c r="H6" s="25" t="s">
        <v>27</v>
      </c>
      <c r="I6" s="26">
        <f ca="1">COUNTIFS('Action Items'!J:J,"&lt;="&amp;TODAY())</f>
        <v>133</v>
      </c>
      <c r="J6" s="26">
        <f ca="1">COUNTIFS('Action Items'!L:L,C12,'Action Items'!K:K,"&lt;="&amp;TODAY())</f>
        <v>94</v>
      </c>
    </row>
    <row r="7" spans="1:10" x14ac:dyDescent="0.2">
      <c r="C7" s="25" t="s">
        <v>30</v>
      </c>
      <c r="D7" s="25" t="s">
        <v>35</v>
      </c>
      <c r="F7" s="25" t="s">
        <v>371</v>
      </c>
      <c r="H7" s="25" t="s">
        <v>33</v>
      </c>
      <c r="I7" s="27">
        <f ca="1">I12-I6</f>
        <v>6</v>
      </c>
      <c r="J7" s="27">
        <f ca="1">I12-J6</f>
        <v>45</v>
      </c>
    </row>
    <row r="8" spans="1:10" x14ac:dyDescent="0.2">
      <c r="C8" s="25" t="s">
        <v>35</v>
      </c>
      <c r="D8" s="25" t="s">
        <v>24</v>
      </c>
      <c r="F8" s="25" t="s">
        <v>372</v>
      </c>
      <c r="I8" s="71">
        <f ca="1">I6/I12</f>
        <v>0.95683453237410077</v>
      </c>
      <c r="J8" s="71">
        <f ca="1">J6/I12</f>
        <v>0.67625899280575541</v>
      </c>
    </row>
    <row r="9" spans="1:10" x14ac:dyDescent="0.2">
      <c r="C9" s="25" t="s">
        <v>31</v>
      </c>
      <c r="D9" s="25" t="s">
        <v>31</v>
      </c>
      <c r="F9" s="25" t="s">
        <v>366</v>
      </c>
      <c r="I9" s="71"/>
      <c r="J9" s="71"/>
    </row>
    <row r="10" spans="1:10" x14ac:dyDescent="0.2">
      <c r="C10" s="101" t="s">
        <v>28</v>
      </c>
      <c r="F10" s="25" t="s">
        <v>373</v>
      </c>
    </row>
    <row r="11" spans="1:10" x14ac:dyDescent="0.2">
      <c r="C11" s="29" t="s">
        <v>26</v>
      </c>
      <c r="D11" s="29" t="s">
        <v>26</v>
      </c>
    </row>
    <row r="12" spans="1:10" x14ac:dyDescent="0.2">
      <c r="C12" s="30" t="s">
        <v>27</v>
      </c>
      <c r="D12" s="30" t="s">
        <v>25</v>
      </c>
      <c r="H12" s="25" t="s">
        <v>374</v>
      </c>
      <c r="I12" s="28">
        <f>SUM('Project Status Update'!G19:BK19)</f>
        <v>139</v>
      </c>
    </row>
    <row r="13" spans="1:10" x14ac:dyDescent="0.2">
      <c r="C13" s="31" t="s">
        <v>29</v>
      </c>
      <c r="D13" s="31" t="s">
        <v>29</v>
      </c>
    </row>
    <row r="14" spans="1:10" x14ac:dyDescent="0.2">
      <c r="C14" s="32" t="s">
        <v>34</v>
      </c>
      <c r="D14" s="32" t="s">
        <v>34</v>
      </c>
    </row>
    <row r="15" spans="1:10" x14ac:dyDescent="0.2">
      <c r="C15" s="33" t="s">
        <v>35</v>
      </c>
      <c r="D15" s="33" t="s">
        <v>35</v>
      </c>
    </row>
    <row r="16" spans="1:10" x14ac:dyDescent="0.2">
      <c r="C16" s="34" t="s">
        <v>32</v>
      </c>
      <c r="D16" s="34" t="s">
        <v>32</v>
      </c>
    </row>
    <row r="17" spans="3:4" x14ac:dyDescent="0.2">
      <c r="C17" s="35" t="s">
        <v>33</v>
      </c>
      <c r="D17" s="35" t="s">
        <v>24</v>
      </c>
    </row>
    <row r="18" spans="3:4" x14ac:dyDescent="0.2">
      <c r="C18" s="36" t="s">
        <v>30</v>
      </c>
      <c r="D18" s="36" t="s">
        <v>30</v>
      </c>
    </row>
    <row r="20" spans="3:4" x14ac:dyDescent="0.2">
      <c r="D20" s="37" t="s">
        <v>13</v>
      </c>
    </row>
    <row r="21" spans="3:4" x14ac:dyDescent="0.2">
      <c r="D21" s="38" t="s">
        <v>15</v>
      </c>
    </row>
    <row r="22" spans="3:4" x14ac:dyDescent="0.2">
      <c r="D22" s="39" t="s">
        <v>22</v>
      </c>
    </row>
    <row r="23" spans="3:4" x14ac:dyDescent="0.2">
      <c r="D23" s="40" t="s">
        <v>23</v>
      </c>
    </row>
  </sheetData>
  <mergeCells count="1">
    <mergeCell ref="H1:J1"/>
  </mergeCells>
  <pageMargins left="0.25" right="0.25" top="0.75" bottom="0.75" header="0.3" footer="0.3"/>
  <pageSetup orientation="landscape"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1EAD0F828A7E4FA9DFF7391F600457" ma:contentTypeVersion="0" ma:contentTypeDescription="Create a new document." ma:contentTypeScope="" ma:versionID="7263d1e470f1270c9a9562fb9e2a8fbc">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2FE6AC-583B-4E08-A8BB-6EF582AF4240}"/>
</file>

<file path=customXml/itemProps2.xml><?xml version="1.0" encoding="utf-8"?>
<ds:datastoreItem xmlns:ds="http://schemas.openxmlformats.org/officeDocument/2006/customXml" ds:itemID="{0F11DBD9-773E-4D01-BDA6-B26F49354F59}"/>
</file>

<file path=customXml/itemProps3.xml><?xml version="1.0" encoding="utf-8"?>
<ds:datastoreItem xmlns:ds="http://schemas.openxmlformats.org/officeDocument/2006/customXml" ds:itemID="{1D42E349-9D4C-471C-8609-2CC8290C5E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Project Status Update</vt:lpstr>
      <vt:lpstr>Additional PM Notes</vt:lpstr>
      <vt:lpstr>Action Items</vt:lpstr>
      <vt:lpstr>Risks &amp; Issues</vt:lpstr>
      <vt:lpstr>Questions &amp; Decisions</vt:lpstr>
      <vt:lpstr>Project Metrics</vt:lpstr>
      <vt:lpstr>Data Validation</vt:lpstr>
      <vt:lpstr>'Action Items'!Print_Area</vt:lpstr>
      <vt:lpstr>'Action Items'!Print_Titles</vt:lpstr>
      <vt:lpstr>'Project Status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Kiehnle, Matthew (OHHS)</dc:creator>
  <cp:keywords/>
  <dc:description/>
  <cp:lastModifiedBy>Kiehnle, Matthew (OHHS)</cp:lastModifiedBy>
  <cp:revision/>
  <cp:lastPrinted>2019-02-26T19:18:05Z</cp:lastPrinted>
  <dcterms:created xsi:type="dcterms:W3CDTF">2018-08-16T14:28:47Z</dcterms:created>
  <dcterms:modified xsi:type="dcterms:W3CDTF">2019-02-26T19:19:38Z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0x010100801EAD0F828A7E4FA9DFF7391F600457</vt:lpwstr>
  </property>
</Properties>
</file>