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updateLinks="never" defaultThemeVersion="166925"/>
  <mc:AlternateContent xmlns:mc="http://schemas.openxmlformats.org/markup-compatibility/2006">
    <mc:Choice Requires="x15">
      <x15ac:absPath xmlns:x15ac="http://schemas.microsoft.com/office/spreadsheetml/2010/11/ac" url="\\DHS-FS-002\CCFH_Shared\Transportation\MTM Readiness Documents\Project Plan\"/>
    </mc:Choice>
  </mc:AlternateContent>
  <xr:revisionPtr revIDLastSave="0" documentId="10_ncr:100000_{CC549AD8-6886-4394-B34F-098A412A93CE}" xr6:coauthVersionLast="31" xr6:coauthVersionMax="31" xr10:uidLastSave="{00000000-0000-0000-0000-000000000000}"/>
  <bookViews>
    <workbookView xWindow="0" yWindow="0" windowWidth="19200" windowHeight="6525" xr2:uid="{D9107F7A-AB06-402E-A920-D009FEA26DDC}"/>
  </bookViews>
  <sheets>
    <sheet name="Project Status Update" sheetId="12" r:id="rId1"/>
    <sheet name="Additional PM Notes" sheetId="14" r:id="rId2"/>
    <sheet name="Action Items" sheetId="4" r:id="rId3"/>
    <sheet name="Risks &amp; Issues" sheetId="5" r:id="rId4"/>
    <sheet name="Questions &amp; Decisions" sheetId="6" r:id="rId5"/>
    <sheet name="Project Metrics" sheetId="15" state="hidden" r:id="rId6"/>
    <sheet name="Data Validation" sheetId="13" state="hidden" r:id="rId7"/>
  </sheets>
  <externalReferences>
    <externalReference r:id="rId8"/>
  </externalReferences>
  <definedNames>
    <definedName name="_xlnm.Print_Area" localSheetId="2">'Action Items'!$A$1:$M$131</definedName>
    <definedName name="_xlnm.Print_Titles" localSheetId="2">'Action Items'!$1:$1</definedName>
    <definedName name="_xlnm.Print_Titles" localSheetId="0">'Project Status Update'!$1:$3</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19" i="12" l="1"/>
  <c r="AE19" i="12"/>
  <c r="M19" i="12"/>
  <c r="I16" i="12" l="1"/>
  <c r="BE29" i="12" l="1"/>
  <c r="BI29" i="12" s="1"/>
  <c r="AW29" i="12"/>
  <c r="BE28" i="12"/>
  <c r="AW28" i="12"/>
  <c r="BI28" i="12" l="1"/>
  <c r="BE27" i="12"/>
  <c r="BI27" i="12" s="1"/>
  <c r="AW27" i="12"/>
  <c r="BE26" i="12" l="1"/>
  <c r="BI26" i="12" s="1"/>
  <c r="AW26" i="12"/>
  <c r="AW25" i="12" l="1"/>
  <c r="AW24" i="12"/>
  <c r="AW23" i="12"/>
  <c r="AW22" i="12"/>
  <c r="BE25" i="12"/>
  <c r="BE24" i="12"/>
  <c r="BI24" i="12" s="1"/>
  <c r="BE23" i="12"/>
  <c r="BE22" i="12"/>
  <c r="AD13" i="12"/>
  <c r="I13" i="12"/>
  <c r="J6" i="13"/>
  <c r="I6" i="13"/>
  <c r="Y16" i="12" l="1"/>
  <c r="BB2" i="12" l="1"/>
  <c r="BE13" i="12" s="1"/>
  <c r="BE16" i="12"/>
  <c r="AW16" i="12"/>
  <c r="AO16" i="12"/>
  <c r="AG16" i="12"/>
  <c r="Q16" i="12"/>
  <c r="A16" i="12"/>
  <c r="BI23" i="12"/>
  <c r="I3" i="13"/>
  <c r="Y19" i="12"/>
  <c r="AQ19" i="12"/>
  <c r="AK19" i="12"/>
  <c r="BC19" i="12"/>
  <c r="S19" i="12"/>
  <c r="G19" i="12"/>
  <c r="BI25" i="12" l="1"/>
  <c r="I12" i="13"/>
  <c r="J7" i="13" s="1"/>
  <c r="A19" i="12"/>
  <c r="BI22" i="12"/>
  <c r="J8" i="13" l="1"/>
  <c r="I7" i="13"/>
  <c r="I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Gering, Catherine (OHHS)</author>
  </authors>
  <commentList>
    <comment ref="I6" authorId="0" shapeId="0" xr:uid="{68CD3610-BA5A-4AE8-BD65-9EFB355B93C0}">
      <text>
        <r>
          <rPr>
            <sz val="9"/>
            <color indexed="81"/>
            <rFont val="Tahoma"/>
            <family val="2"/>
          </rPr>
          <t xml:space="preserve">If On Track, What are the most critical action items coming up?  If Off Track, what are the the most critical action items to get back on track?  If At Risk, what action items must be completed?
</t>
        </r>
      </text>
    </comment>
    <comment ref="I7" authorId="0" shapeId="0" xr:uid="{A2115E2E-E575-47D9-AE81-D6EE1D6165E6}">
      <text>
        <r>
          <rPr>
            <sz val="9"/>
            <color indexed="81"/>
            <rFont val="Tahoma"/>
            <family val="2"/>
          </rPr>
          <t>Is the project on schedule to hit its targets?  If the  goal of the "project" is to reach an outcome goal, are the metrics on track?  If the project has a defined end point, have action items been completed in a timely manner?</t>
        </r>
      </text>
    </comment>
    <comment ref="I8" authorId="0" shapeId="0" xr:uid="{1902FF20-B8C9-4598-807F-6B26246073D4}">
      <text>
        <r>
          <rPr>
            <sz val="9"/>
            <color indexed="81"/>
            <rFont val="Tahoma"/>
            <family val="2"/>
          </rPr>
          <t>What problems to achieving the project end or metrics may be encountered?  What should the project lead focus on mitigating and how should it be done?</t>
        </r>
      </text>
    </comment>
    <comment ref="I9" authorId="0" shapeId="0" xr:uid="{83508C0C-D815-4CCB-AA43-BDA3666B5542}">
      <text>
        <r>
          <rPr>
            <sz val="9"/>
            <color indexed="81"/>
            <rFont val="Tahoma"/>
            <family val="2"/>
          </rPr>
          <t>What challenges is the project currently facing? How should they be overcome?</t>
        </r>
      </text>
    </comment>
    <comment ref="I10" authorId="0" shapeId="0" xr:uid="{CB65FF64-AFFA-43E8-905B-8BC93467C3BE}">
      <text>
        <r>
          <rPr>
            <sz val="9"/>
            <color indexed="81"/>
            <rFont val="Tahoma"/>
            <family val="2"/>
          </rPr>
          <t>What else should the project lead know about progress?</t>
        </r>
      </text>
    </comment>
    <comment ref="A11" authorId="0" shapeId="0" xr:uid="{55EBD668-0FDD-4C15-A96F-4ECA601D6D19}">
      <text>
        <r>
          <rPr>
            <sz val="9"/>
            <color indexed="81"/>
            <rFont val="Tahoma"/>
            <family val="2"/>
          </rPr>
          <t>If the project manager is using the action item tab, this graph will automatically update to show actual project progress vs. anticipated project progress.</t>
        </r>
      </text>
    </comment>
    <comment ref="A14" authorId="0" shapeId="0" xr:uid="{D1AEB557-658C-4ABF-BD7C-1402CA99A676}">
      <text>
        <r>
          <rPr>
            <sz val="9"/>
            <color indexed="81"/>
            <rFont val="Tahoma"/>
            <family val="2"/>
          </rPr>
          <t>If the project manager is using the "Risks &amp; Issues" tab, this will automatically update to show resolved and unresolved risks</t>
        </r>
      </text>
    </comment>
    <comment ref="Q14" authorId="0" shapeId="0" xr:uid="{151CA3FC-A414-40C5-81FD-693811D03B8B}">
      <text>
        <r>
          <rPr>
            <sz val="9"/>
            <color indexed="81"/>
            <rFont val="Tahoma"/>
            <family val="2"/>
          </rPr>
          <t>If the project manager is using the "Risks &amp; Issues" tab, this will automatically update to show resolved and unresolved issues</t>
        </r>
      </text>
    </comment>
    <comment ref="AG14" authorId="0" shapeId="0" xr:uid="{C9564AC3-0B93-4B6A-90F3-47E4F9DC16A6}">
      <text>
        <r>
          <rPr>
            <sz val="9"/>
            <color indexed="81"/>
            <rFont val="Tahoma"/>
            <family val="2"/>
          </rPr>
          <t>If the project manager is using the "Questions &amp; Decisions" tab, this will automatically update to show resolved and unresolved questions</t>
        </r>
      </text>
    </comment>
    <comment ref="AW14" authorId="0" shapeId="0" xr:uid="{D90C3EF3-F910-495E-8E22-690CC617C69C}">
      <text>
        <r>
          <rPr>
            <sz val="9"/>
            <color indexed="81"/>
            <rFont val="Tahoma"/>
            <family val="2"/>
          </rPr>
          <t>If the project manager is using the "Questions &amp; Decisions" tab, this will automatically update to show resolved and unresolved decisions</t>
        </r>
      </text>
    </comment>
    <comment ref="C20" authorId="0" shapeId="0" xr:uid="{D1AD0A3A-CE28-4A83-91D3-6C08C70B116F}">
      <text>
        <r>
          <rPr>
            <sz val="9"/>
            <color indexed="81"/>
            <rFont val="Tahoma"/>
            <family val="2"/>
          </rPr>
          <t>This part of the project charter should be used to highlight the work that needs to be performed by the  team.  For example, it could be gathering data and preparing an anlaysis, develoing and evaluation strategy, submitting a budget article.  What written work or other concrete deliverable  will the project accomplish?</t>
        </r>
      </text>
    </comment>
    <comment ref="AT20" authorId="0" shapeId="0" xr:uid="{A711BB24-9CD2-4A89-A0E7-7342E760E798}">
      <text>
        <r>
          <rPr>
            <sz val="9"/>
            <color indexed="81"/>
            <rFont val="Tahoma"/>
            <family val="2"/>
          </rPr>
          <t>Objective or Deliverable</t>
        </r>
      </text>
    </comment>
    <comment ref="AW20" authorId="0" shapeId="0" xr:uid="{A3D0859A-A9E3-42E3-A4B7-1AE2934DA8A1}">
      <text>
        <r>
          <rPr>
            <sz val="9"/>
            <color indexed="81"/>
            <rFont val="Tahoma"/>
            <family val="2"/>
          </rPr>
          <t>If you are using the "Action Items" tab, include the corresponding objective or deliverable # in each action item, and this section will automatically update.</t>
        </r>
      </text>
    </comment>
    <comment ref="A30" authorId="0" shapeId="0" xr:uid="{979707A6-82B1-47E2-93DE-D4B91C9CFF61}">
      <text>
        <r>
          <rPr>
            <sz val="9"/>
            <color indexed="81"/>
            <rFont val="Tahoma"/>
            <family val="2"/>
          </rPr>
          <t xml:space="preserve">For each person on the project, why are they on the project?  What contribution are they expected to make? </t>
        </r>
      </text>
    </comment>
    <comment ref="BA30" authorId="0" shapeId="0" xr:uid="{3E48AD5D-6413-4BD0-BA7F-19F0045BDEFD}">
      <text>
        <r>
          <rPr>
            <sz val="9"/>
            <color indexed="81"/>
            <rFont val="Tahoma"/>
            <family val="2"/>
          </rPr>
          <t>Who is empowered to make decisions for the project?  Who has the power to say yes?</t>
        </r>
      </text>
    </comment>
    <comment ref="A39" authorId="0" shapeId="0" xr:uid="{A55F4867-EB45-453F-91E7-6CB298FE6DD0}">
      <text>
        <r>
          <rPr>
            <sz val="9"/>
            <color indexed="81"/>
            <rFont val="Tahoma"/>
            <family val="2"/>
          </rPr>
          <t>What is the project trying to achieve?  When this goal is achieved, the proejct will be closed (e.g. Launch website, reduce backlog to 10% of total applications, win $1m in grant funding)</t>
        </r>
      </text>
    </comment>
    <comment ref="A41" authorId="0" shapeId="0" xr:uid="{CDE87A9C-1619-4F8D-88C1-52C293047442}">
      <text>
        <r>
          <rPr>
            <sz val="9"/>
            <color indexed="81"/>
            <rFont val="Tahoma"/>
            <family val="2"/>
          </rPr>
          <t>Why is this project worth undertaking?  What opporutnity does the group have to seize?</t>
        </r>
      </text>
    </comment>
    <comment ref="A43" authorId="0" shapeId="0" xr:uid="{F3FCB1B6-EC74-4359-B205-5913320D4545}">
      <text>
        <r>
          <rPr>
            <sz val="9"/>
            <color indexed="81"/>
            <rFont val="Tahoma"/>
            <family val="2"/>
          </rPr>
          <t>What does the group see as likely challenges that should be mitigated from the beginning of the project?</t>
        </r>
      </text>
    </comment>
    <comment ref="AG43" authorId="0" shapeId="0" xr:uid="{FB429707-F823-4F72-9263-BD3C0F4C1324}">
      <text>
        <r>
          <rPr>
            <sz val="9"/>
            <color indexed="81"/>
            <rFont val="Tahoma"/>
            <family val="2"/>
          </rPr>
          <t>What metrics will the project collect to know if it is being successful?  At least some should be collected weekly to know that short term actions are having intended effects.</t>
        </r>
      </text>
    </comment>
  </commentList>
</comments>
</file>

<file path=xl/sharedStrings.xml><?xml version="1.0" encoding="utf-8"?>
<sst xmlns="http://schemas.openxmlformats.org/spreadsheetml/2006/main" count="1160" uniqueCount="529">
  <si>
    <t>Project Manager:</t>
  </si>
  <si>
    <t>Catherine Gering</t>
  </si>
  <si>
    <t>Today's Date:</t>
  </si>
  <si>
    <t>Project Status Update</t>
  </si>
  <si>
    <t>Overall Project Status:</t>
  </si>
  <si>
    <t>On Track</t>
  </si>
  <si>
    <t>Category</t>
  </si>
  <si>
    <t>Status</t>
  </si>
  <si>
    <t>Project Manager's Notes</t>
  </si>
  <si>
    <t>Action Items</t>
  </si>
  <si>
    <t>Schedule</t>
  </si>
  <si>
    <t>At Risk</t>
  </si>
  <si>
    <t>Risks</t>
  </si>
  <si>
    <t>Off Track</t>
  </si>
  <si>
    <t>Issues</t>
  </si>
  <si>
    <t>Other</t>
  </si>
  <si>
    <t>Misc.</t>
  </si>
  <si>
    <t>Start Date:</t>
  </si>
  <si>
    <t>Goal Completion Date:</t>
  </si>
  <si>
    <t># Days until Goal Completion Date:</t>
  </si>
  <si>
    <t>Questions</t>
  </si>
  <si>
    <t>Decisions</t>
  </si>
  <si>
    <t>Unresolved</t>
  </si>
  <si>
    <t>Resolved</t>
  </si>
  <si>
    <t>Total</t>
  </si>
  <si>
    <t>Complete</t>
  </si>
  <si>
    <t>In Progress</t>
  </si>
  <si>
    <t>Not Yet Due</t>
  </si>
  <si>
    <t>Unknown</t>
  </si>
  <si>
    <t>Blocked</t>
  </si>
  <si>
    <t>Incomplete</t>
  </si>
  <si>
    <t>Overdue</t>
  </si>
  <si>
    <t>#</t>
  </si>
  <si>
    <t>Objectives &amp; Deliverables</t>
  </si>
  <si>
    <t>O / D</t>
  </si>
  <si>
    <t># Related Tasks</t>
  </si>
  <si>
    <t>Tasks Complete</t>
  </si>
  <si>
    <t>%</t>
  </si>
  <si>
    <t>Role</t>
  </si>
  <si>
    <t>Project Lead</t>
  </si>
  <si>
    <t>Project Manager</t>
  </si>
  <si>
    <t>Impact Goal:</t>
  </si>
  <si>
    <t>Opportunity Statement:</t>
  </si>
  <si>
    <t>Anticipated Risks &amp; Obstacles</t>
  </si>
  <si>
    <t>Key Performance Indicators</t>
  </si>
  <si>
    <t>Action Item</t>
  </si>
  <si>
    <t>Reason</t>
  </si>
  <si>
    <t>Accountable</t>
  </si>
  <si>
    <t>Origin</t>
  </si>
  <si>
    <t>Created</t>
  </si>
  <si>
    <t>Start</t>
  </si>
  <si>
    <t>Due</t>
  </si>
  <si>
    <t>Done</t>
  </si>
  <si>
    <t>Notes</t>
  </si>
  <si>
    <t>Risk / Issue</t>
  </si>
  <si>
    <t>Date Created</t>
  </si>
  <si>
    <t>Date Due</t>
  </si>
  <si>
    <t>Description</t>
  </si>
  <si>
    <t>Mitigation Plan</t>
  </si>
  <si>
    <t>Primary Owner</t>
  </si>
  <si>
    <t>Question / Decision</t>
  </si>
  <si>
    <t>Outcome</t>
  </si>
  <si>
    <t>Question</t>
  </si>
  <si>
    <t>AI Status</t>
  </si>
  <si>
    <t>QRID Status</t>
  </si>
  <si>
    <t>Anticipated vs. Actual Completed by Today's Date</t>
  </si>
  <si>
    <t>Jasper Frank</t>
  </si>
  <si>
    <t>Matt Kiehnle</t>
  </si>
  <si>
    <t>Anticipated</t>
  </si>
  <si>
    <t>Actual</t>
  </si>
  <si>
    <t>Total Tasks</t>
  </si>
  <si>
    <t>Agency</t>
  </si>
  <si>
    <t>Decision Rights</t>
  </si>
  <si>
    <t>Approval Required</t>
  </si>
  <si>
    <t>Consulted</t>
  </si>
  <si>
    <t>N/A</t>
  </si>
  <si>
    <t>Project Member Name</t>
  </si>
  <si>
    <t>Progress:</t>
  </si>
  <si>
    <t>Metric #</t>
  </si>
  <si>
    <t>Metric</t>
  </si>
  <si>
    <t>Definition</t>
  </si>
  <si>
    <t>Data Source</t>
  </si>
  <si>
    <t>Person Responsible</t>
  </si>
  <si>
    <t>Target Value</t>
  </si>
  <si>
    <t>Target Goal</t>
  </si>
  <si>
    <t>Target Date</t>
  </si>
  <si>
    <t>Frequency</t>
  </si>
  <si>
    <t># of Overdue Applications in State Hands</t>
  </si>
  <si>
    <t># of applications pending after receipt from client that are workable by the State for more than 90 days</t>
  </si>
  <si>
    <t>RIB Tableau KPI</t>
  </si>
  <si>
    <t>XYZ</t>
  </si>
  <si>
    <t>Weekly</t>
  </si>
  <si>
    <t>10/14/2018</t>
  </si>
  <si>
    <t>10/21/2018</t>
  </si>
  <si>
    <t>10/28/2018</t>
  </si>
  <si>
    <t>11/4/2018</t>
  </si>
  <si>
    <t>Daily</t>
  </si>
  <si>
    <t>Monthly</t>
  </si>
  <si>
    <t>Quarterly</t>
  </si>
  <si>
    <t>Anticipated vs. Actual Rate of Completion as of Today (Overall % and Task Count)</t>
  </si>
  <si>
    <t>New Issues or Stalled Action Items:</t>
  </si>
  <si>
    <t>Cross-Agency Impact:</t>
  </si>
  <si>
    <t>Escalations Suggested:</t>
  </si>
  <si>
    <t>[Test text]</t>
  </si>
  <si>
    <t>End Date:</t>
  </si>
  <si>
    <t>D</t>
  </si>
  <si>
    <t>O</t>
  </si>
  <si>
    <t>Please use this space to report qualitiative updates.</t>
  </si>
  <si>
    <t>BHDDH</t>
  </si>
  <si>
    <t>DCYF</t>
  </si>
  <si>
    <t>Deloitte</t>
  </si>
  <si>
    <t>DHS</t>
  </si>
  <si>
    <t>EOHHS</t>
  </si>
  <si>
    <t>HSRI</t>
  </si>
  <si>
    <t>Medicaid</t>
  </si>
  <si>
    <t>RIDOH</t>
  </si>
  <si>
    <t>Maria Narishkin</t>
  </si>
  <si>
    <t>Transportation Transition</t>
  </si>
  <si>
    <t>Jason Lyon</t>
  </si>
  <si>
    <t>Kristin Sousa</t>
  </si>
  <si>
    <t>EOHHS Deputy Director</t>
  </si>
  <si>
    <t>Transportation Team Lead</t>
  </si>
  <si>
    <t>Transportation Team Manager</t>
  </si>
  <si>
    <t>Mario Olivieri</t>
  </si>
  <si>
    <t>January Angeles</t>
  </si>
  <si>
    <t>Implementation of new vendor contract including readiness and operations for the Medicaid non-emergency Medical Transportation program, the Elderly Transportation Program and transportation for TANF recipients</t>
  </si>
  <si>
    <t>Stakeholder Engagement/Communications</t>
  </si>
  <si>
    <t>Identify office location</t>
  </si>
  <si>
    <t>Ensure the location complies with contract requirements</t>
  </si>
  <si>
    <t>Ensure broker is licensed in RI</t>
  </si>
  <si>
    <t>Ensure broker is registered as a state vendor</t>
  </si>
  <si>
    <t>Review and approve key management positions to be located in RI</t>
  </si>
  <si>
    <t>Staffing P&amp;P Review</t>
  </si>
  <si>
    <t>Staffing Implementation Plan</t>
  </si>
  <si>
    <t>Received</t>
  </si>
  <si>
    <t>Eligibility</t>
  </si>
  <si>
    <t>Contract Compliance</t>
  </si>
  <si>
    <t>Stakeholder engagement</t>
  </si>
  <si>
    <t>Operations</t>
  </si>
  <si>
    <t>Monitor and ensure TP supply adequacy</t>
  </si>
  <si>
    <t>Review FWA policy</t>
  </si>
  <si>
    <t>Approve TP contract template</t>
  </si>
  <si>
    <t>Test enrollment file transfer for Medicaid Eligibility (834)</t>
  </si>
  <si>
    <t>Test enrollment file transfer for TANF Eligibility</t>
  </si>
  <si>
    <t>EOHHS Meeting with RIPTA</t>
  </si>
  <si>
    <t>10% pre and post verification partnering with EOHHS - what is the timeline for post-trip verification - change the percentage</t>
  </si>
  <si>
    <t>11/8 MTM Meeting</t>
  </si>
  <si>
    <t>10% would take 4 full-time positions, can we decrease the percentage or give encounter data to MTM to use for trip verification</t>
  </si>
  <si>
    <t>MTM to use for provider recruitment effort</t>
  </si>
  <si>
    <t>Eligibility Verification</t>
  </si>
  <si>
    <t>Bus Pass technology</t>
  </si>
  <si>
    <t>Review and approve P&amp;P for TP monitoring, corrective action, termination…</t>
  </si>
  <si>
    <t>Provide encounter Data to MTM</t>
  </si>
  <si>
    <t>Staffing</t>
  </si>
  <si>
    <t>Review and approve staff training curriculum</t>
  </si>
  <si>
    <t>Have there been meetings or communication with MTM's Reveal Team?</t>
  </si>
  <si>
    <t>Review and approve TP manual</t>
  </si>
  <si>
    <t>Mario</t>
  </si>
  <si>
    <t>DPUC Standards must be in contract</t>
  </si>
  <si>
    <t>Marlanea Peabody</t>
  </si>
  <si>
    <t>Stakeholder Engagement/Systems</t>
  </si>
  <si>
    <t xml:space="preserve">Stakeholder Engagement </t>
  </si>
  <si>
    <t>Brenna McCabe and Diana Beaton</t>
  </si>
  <si>
    <t>Policy and Compliance</t>
  </si>
  <si>
    <t>Meghan Ruane and Ave Houston</t>
  </si>
  <si>
    <t>Ensure pathway to send capitation payments for Medicaid members to MTM</t>
  </si>
  <si>
    <t>Ensure pathway to send payments for the ETP program</t>
  </si>
  <si>
    <t>Ensure pathway to send payments for TANF program</t>
  </si>
  <si>
    <t>Receive Broker certification of truthfulness</t>
  </si>
  <si>
    <t>Receive Broker certification of Legality</t>
  </si>
  <si>
    <t>Receive Broker insurance endorsement</t>
  </si>
  <si>
    <t>Receive Performance Bond</t>
  </si>
  <si>
    <t>Receive Broker Professional Liability Insurance</t>
  </si>
  <si>
    <t>Receive Broker Workers' Compensation insurance</t>
  </si>
  <si>
    <t>Receive Broker Comprehensive Liability Insurance</t>
  </si>
  <si>
    <t>Receive Broker Property Damage Insurance</t>
  </si>
  <si>
    <t>Receive Broker Errors and Omissions insurance</t>
  </si>
  <si>
    <t>Receive Broker automobile Liability</t>
  </si>
  <si>
    <t>Broker's Ombudsman to be located in Rhode Island by end of 2019 Q1</t>
  </si>
  <si>
    <t>Review and approve Quality Assurance Policy</t>
  </si>
  <si>
    <t>Ensure pathway for assessing liquidated damages to Broker</t>
  </si>
  <si>
    <t>Policies and Procedures, Requirements, Compliance and Reporting</t>
  </si>
  <si>
    <t>Systems implementation and data transfers (LogistiCare, MTM and EOHHS)</t>
  </si>
  <si>
    <t>Broker's disclosure of ownership and control interest</t>
  </si>
  <si>
    <t>Jason</t>
  </si>
  <si>
    <t>Review and approve Complaint resolution policy</t>
  </si>
  <si>
    <t>Review and approve broker marketing materials</t>
  </si>
  <si>
    <t>Review and approve written material</t>
  </si>
  <si>
    <t>EOHHS Financial</t>
  </si>
  <si>
    <t>Verify CCRs' multilingual capacity</t>
  </si>
  <si>
    <t>Ensure availability of Telephone Device for the Deaf (TDD)</t>
  </si>
  <si>
    <t>Promulgation of Transportation Policy</t>
  </si>
  <si>
    <t>CMS Approval of Transportation SPA</t>
  </si>
  <si>
    <t>Tarah Provencal</t>
  </si>
  <si>
    <t>Melody Lawrence</t>
  </si>
  <si>
    <t>* Requires weekly updates</t>
  </si>
  <si>
    <t>10/30/2018 Requesting extension on the delivery of this Manual – SB- MTM</t>
  </si>
  <si>
    <t>EOHHS granted 90 day grace period from start of contract</t>
  </si>
  <si>
    <t>Review and approve P&amp;P for TP vehicle compliance including PUC license, ADA compliance and vehicle inspection process and forms</t>
  </si>
  <si>
    <t>Received vehicle inspection guidelines and inspection form</t>
  </si>
  <si>
    <t>Review and approve P&amp;P for TP credentialing including background checks, review of CMS's List of Excluded Individuals and the System for Award Management</t>
  </si>
  <si>
    <t>Submitted with proposal</t>
  </si>
  <si>
    <t>Received language attestation doc</t>
  </si>
  <si>
    <t>Approve MTM financial reporting policy and templates</t>
  </si>
  <si>
    <t>ADA Eligibility RIPTA database sharing</t>
  </si>
  <si>
    <t>Provide current usage member data from LGTC to MTM</t>
  </si>
  <si>
    <t>Monitor and review GEO access map form MTM</t>
  </si>
  <si>
    <t>Transfer of toll-free number(s) from LGTC to MTM or acquire new numbers</t>
  </si>
  <si>
    <t>State Policy</t>
  </si>
  <si>
    <t>State Plan</t>
  </si>
  <si>
    <t>Risk</t>
  </si>
  <si>
    <t>LGTC not providing member files</t>
  </si>
  <si>
    <t>Marlanea is lead in systems</t>
  </si>
  <si>
    <t>Dialysis Meeting</t>
  </si>
  <si>
    <t>Consumer Advisory Committee Meeting</t>
  </si>
  <si>
    <t>Transition Update</t>
  </si>
  <si>
    <t>MTM Meet &amp; Greet</t>
  </si>
  <si>
    <t xml:space="preserve">9-10:30 am
</t>
  </si>
  <si>
    <t>Stakeholder/Advocate Meeting</t>
  </si>
  <si>
    <t>Transition overview</t>
  </si>
  <si>
    <t>MTM Meet-and-Greet/Overview</t>
  </si>
  <si>
    <t>Update, if asked</t>
  </si>
  <si>
    <t>Transition update</t>
  </si>
  <si>
    <t>Update, as needed</t>
  </si>
  <si>
    <t>General Information (MTM)</t>
  </si>
  <si>
    <t>TBD</t>
  </si>
  <si>
    <t>Mike C.</t>
  </si>
  <si>
    <t>January and Kristin</t>
  </si>
  <si>
    <t>Managed Care Organizations &amp; Dental Meeting</t>
  </si>
  <si>
    <t>Long Term Care Coordinating Council (LTCCC) Meeting</t>
  </si>
  <si>
    <t>Substance Use and Leadership Council Meeting</t>
  </si>
  <si>
    <t>Assisted Living Providers Meeting</t>
  </si>
  <si>
    <t>Internal email to EOHHS, BHDDH, DEA, DHS staff meeting</t>
  </si>
  <si>
    <t>Adult Day Meeting</t>
  </si>
  <si>
    <t>EOHHS Task Force Meeting</t>
  </si>
  <si>
    <t>Home Care Meeting</t>
  </si>
  <si>
    <t>Nursing Homes Meeting</t>
  </si>
  <si>
    <t>FQHCs Meeting</t>
  </si>
  <si>
    <t>Children’s Services Providers Meeting</t>
  </si>
  <si>
    <t>Hospitals/HARI Meeting</t>
  </si>
  <si>
    <t>Long-Term Care Coordinating Council (LTCCC) Meeting</t>
  </si>
  <si>
    <t>Federally recognized tribes Meeting</t>
  </si>
  <si>
    <t>DEA Providers Meeting</t>
  </si>
  <si>
    <t>Senior Centers Meeting</t>
  </si>
  <si>
    <t>MTM Town Hall Meeting</t>
  </si>
  <si>
    <t>DXC Listservs Meeting</t>
  </si>
  <si>
    <t>Acquire information from encounter data and facilities, open medical necessity for 3 or 6 months</t>
  </si>
  <si>
    <t>Data from LGTC - going to stakeholder, discuss with stakeholders to have stakeholders discuss with logisticare.
Can we get some information from TPs
Open medical necessity for 6 months - no check needed
List of all providers from DXC - Marlanea will send email
Past 3 month history extract - to be used for volume for adequate network and to prepopulate
Toll free numbers - Slide with a missing phone number. New phone number effective 12/18. Get a number by next week.
Transition language in amendment.
Get encounter data
Get phone number - quick turn around, we can wait until next week. Communication about phone number by the end of November (stakeholder)
Get info from facilities
Meeting being set up with RIPTA for RIPTA bus pass plan (Wednesday)
Ombudsman request - 1st quarter January ok with that</t>
  </si>
  <si>
    <t>Marlanea</t>
  </si>
  <si>
    <t>To provide data to MTM</t>
  </si>
  <si>
    <t>11/9 Internal Meeting</t>
  </si>
  <si>
    <t>Support</t>
  </si>
  <si>
    <t>Transportation network adequacy and access</t>
  </si>
  <si>
    <t>Broker requirements</t>
  </si>
  <si>
    <t>Regulations and Policy</t>
  </si>
  <si>
    <t>Get list of all medical providers from DXC</t>
  </si>
  <si>
    <t>Steve
DXC</t>
  </si>
  <si>
    <t>With Vendor</t>
  </si>
  <si>
    <t>Mario
Ave</t>
  </si>
  <si>
    <t>Meghan</t>
  </si>
  <si>
    <t>Ave
Mario</t>
  </si>
  <si>
    <t>Brenna</t>
  </si>
  <si>
    <t>Purchasing</t>
  </si>
  <si>
    <t>State approved broker's ombudsman to be located in RI by end of 2019 Q1</t>
  </si>
  <si>
    <t>January
Kristin</t>
  </si>
  <si>
    <t>Kathy
Corsino</t>
  </si>
  <si>
    <t>Finance</t>
  </si>
  <si>
    <t>EOHHS to provide contact information and ensure connection between MTM and MCOs for coordination of services with MCOs</t>
  </si>
  <si>
    <t>EOHHS to provide contact information and ensure connection between MTM and high-utilizing providers for coordination of services with high-utilizing providers (Adult day, Dialysis, SUD, etc.)</t>
  </si>
  <si>
    <t>EOHHS to provide contact information and ensure connection between MTM and RIPTA for coordination of services with RIPTA's RIde Program</t>
  </si>
  <si>
    <t>Marketing material review</t>
  </si>
  <si>
    <t>Review proposed report templates and ensure they meet contract requirements</t>
  </si>
  <si>
    <t>Received pre-trip inspection report, vehicle inspection report and guidelines - EOHHS Approved</t>
  </si>
  <si>
    <t>Received Policy, EOHHS Approved</t>
  </si>
  <si>
    <t>Received MTM RI Cert of good standing</t>
  </si>
  <si>
    <t>Received MTM RI Enrollment Status</t>
  </si>
  <si>
    <t>Staffing plan submitted with contract</t>
  </si>
  <si>
    <t>MTM to consider employing from RI Works, RI Unemployment, M/WBE (P&amp;P)</t>
  </si>
  <si>
    <t>Review and approve Implementation Plan</t>
  </si>
  <si>
    <t>Operations/transition</t>
  </si>
  <si>
    <t>Received implementation plan (MTM Project Plan)</t>
  </si>
  <si>
    <t>Ensure compliance on AVL Capacity for vehicles (Written Attestation)</t>
  </si>
  <si>
    <t>Ensure RI operation is fully staffed (written attestation)</t>
  </si>
  <si>
    <t>Ensure Broker's ability to maintain records for 10 years (written attestation)</t>
  </si>
  <si>
    <t>Verify that telephone backup system is operational (written attestation)</t>
  </si>
  <si>
    <t>Review TP permits, licenses, insurance</t>
  </si>
  <si>
    <t>Ensure Automatic call distributor (ACD) is operational (written attestation) including call flow routing, call tracking and call extraction and reporting</t>
  </si>
  <si>
    <t>Review and approve Mobile Apps (written attestation)</t>
  </si>
  <si>
    <t>Ensure Broker's ability to maintain confidential information (written attestation)</t>
  </si>
  <si>
    <t>Tom Bouchard</t>
  </si>
  <si>
    <t>Document Name</t>
  </si>
  <si>
    <t>Date Due to EOHHS</t>
  </si>
  <si>
    <t>Date Provided by MTM</t>
  </si>
  <si>
    <t>Date Reviewed By EOHHS</t>
  </si>
  <si>
    <t>Reviewed By</t>
  </si>
  <si>
    <t>Approved?</t>
  </si>
  <si>
    <t>Date Sent back to MTM</t>
  </si>
  <si>
    <t>Date Updated Document Received</t>
  </si>
  <si>
    <t>Date Reviewed</t>
  </si>
  <si>
    <t>Type of document/ proof of compliance</t>
  </si>
  <si>
    <t>Lease</t>
  </si>
  <si>
    <t>License</t>
  </si>
  <si>
    <t>MTM RI Cert of Good Standing</t>
  </si>
  <si>
    <t>Registration / Written Attestation</t>
  </si>
  <si>
    <t>MTM RI Enrollment Status</t>
  </si>
  <si>
    <t>Written Attestation</t>
  </si>
  <si>
    <t>Staffing plan</t>
  </si>
  <si>
    <t>Submitted with Contract</t>
  </si>
  <si>
    <t>P&amp;P</t>
  </si>
  <si>
    <t>RI Works Contracts and Recruiting Info</t>
  </si>
  <si>
    <t>Still need Unemployment/M/WBE</t>
  </si>
  <si>
    <t>Provided 2018 Compliance Plan</t>
  </si>
  <si>
    <t>RI NEMT Implementation</t>
  </si>
  <si>
    <t>Comm &amp; Education Plan, Facility Implementation, Town Hall sign-in, Facility intro letter, MTM Overview presentation, State Resource guide</t>
  </si>
  <si>
    <t>Provided in outreach plan</t>
  </si>
  <si>
    <t>Same as 4.01 plus: VOC Presentation</t>
  </si>
  <si>
    <t>Weekly Updates</t>
  </si>
  <si>
    <t>Weekly Written Updates</t>
  </si>
  <si>
    <t>Yes</t>
  </si>
  <si>
    <t>Contract</t>
  </si>
  <si>
    <t>Contracts</t>
  </si>
  <si>
    <t>GeoAccess Map</t>
  </si>
  <si>
    <t>Daily pre-trip inspection report</t>
  </si>
  <si>
    <t>Vehicle Inspection and guidelines, RI vehicle inspection form</t>
  </si>
  <si>
    <t>Certification</t>
  </si>
  <si>
    <t>2018 Quality Assurance Program</t>
  </si>
  <si>
    <t>RI Disclosure of Ownership</t>
  </si>
  <si>
    <t>As Documented</t>
  </si>
  <si>
    <t>RI Postcard Text, RI Website Text</t>
  </si>
  <si>
    <t>RI ACA Language Insert</t>
  </si>
  <si>
    <t>FWA Integrity Plan</t>
  </si>
  <si>
    <t>Language Attestation</t>
  </si>
  <si>
    <t>.</t>
  </si>
  <si>
    <t>Mario
Meghan</t>
  </si>
  <si>
    <t>Ave
Meghan</t>
  </si>
  <si>
    <t>Approved ?</t>
  </si>
  <si>
    <t>Reviewed  By</t>
  </si>
  <si>
    <t xml:space="preserve">Notes </t>
  </si>
  <si>
    <t>TP Appendix B</t>
  </si>
  <si>
    <t>TP Helpdesk</t>
  </si>
  <si>
    <t>MTM Provider Audit</t>
  </si>
  <si>
    <t xml:space="preserve">11.12.18: sent clarification 11.9.18 on the intent of this certification. Based on MTM legal review, MTM attested to this by signing the contract. </t>
  </si>
  <si>
    <t>Compliance plan</t>
  </si>
  <si>
    <t>Sent in lieu of staffing plan</t>
  </si>
  <si>
    <t>Must still approve vehicle inspection form</t>
  </si>
  <si>
    <t>Level of Need - Standard</t>
  </si>
  <si>
    <t>Level of Need - Ambulance</t>
  </si>
  <si>
    <t>MTM Incoming call guide</t>
  </si>
  <si>
    <t>Generic RFI</t>
  </si>
  <si>
    <t>GMR Trip Log doc</t>
  </si>
  <si>
    <t>Steve
DXC - Steve Fugate</t>
  </si>
  <si>
    <t>RI Provider Handbook</t>
  </si>
  <si>
    <t>Audit Recoupment Letter</t>
  </si>
  <si>
    <t>MTM Certificates of insurance</t>
  </si>
  <si>
    <t>Warranties section of contract</t>
  </si>
  <si>
    <t>yes</t>
  </si>
  <si>
    <t>Not started, will complete after go-live in the spring</t>
  </si>
  <si>
    <t>Test and verify broker's ability for 837 Encounter data submission</t>
  </si>
  <si>
    <t>Review P&amp;P for retroactive eligibility claims processing</t>
  </si>
  <si>
    <t xml:space="preserve">Provided in outreach plan - MCOs are not specifically mentioned in the outreach plan but MTM includes MCOs as part of their outreach plan when directed by client
</t>
  </si>
  <si>
    <t>RIPTA and MTM Meeting</t>
  </si>
  <si>
    <t>Set up weekly meeting with EOHHS and LGTC</t>
  </si>
  <si>
    <t>DXC is preparing data
11/16 5 encounter files were sent to DXC with member information</t>
  </si>
  <si>
    <t>Review TANF Rules</t>
  </si>
  <si>
    <t>No</t>
  </si>
  <si>
    <t>Received RI ACA Language insert
11/16 Sent back to MTM with edits</t>
  </si>
  <si>
    <t>No
Comm/ed plan with Comm team</t>
  </si>
  <si>
    <t>Diana</t>
  </si>
  <si>
    <t>Disaster Recovery</t>
  </si>
  <si>
    <t>Ave</t>
  </si>
  <si>
    <t>11/19 Jason sent comments to MTM on Presentation</t>
  </si>
  <si>
    <t>Bus Letter</t>
  </si>
  <si>
    <t xml:space="preserve">Meeting with All Other Providers (Waiver Group)/Personal Choice/Care Mgmt </t>
  </si>
  <si>
    <t>Received FWA plan, EOHHS Approved
Meghan sent a list of P&amp;Ps referenced in the FWA integrity plan
11/20 List sent to MTM</t>
  </si>
  <si>
    <r>
      <t xml:space="preserve">Provided in Outreach Plan -  Identify Key Stakeholders (Advocacy Groups/Legislators/NEMT Advisory Committee), Federally Recognized Tribes, Refugee Populations, Health Care Providers, Provider Associations, Community Base Organizations, Consumer Representatives Discuss with EOHHS any special needs groups – MTM 
</t>
    </r>
    <r>
      <rPr>
        <sz val="9"/>
        <color rgb="FF00B050"/>
        <rFont val="Garamond"/>
        <family val="1"/>
      </rPr>
      <t>11/20 Maria emailed Diana to add AEs to stakeholder list</t>
    </r>
  </si>
  <si>
    <t>11/19 MTM Stated that they use global 711 for this service. Kristin is ok with this but this information needs to be advertised</t>
  </si>
  <si>
    <t>Jason to contact LGTC for scheduling, invite sent for Wednesdays at 3:00PM</t>
  </si>
  <si>
    <t>Steve
DXC
Jason</t>
  </si>
  <si>
    <t>Update TANF eligibility files to include dependent information</t>
  </si>
  <si>
    <t>Steve
Bridges</t>
  </si>
  <si>
    <r>
      <t xml:space="preserve">MTM is setting up a SFTP site for file transfers
Steve is communicating with MTM re: questions on TANF files
</t>
    </r>
    <r>
      <rPr>
        <sz val="10"/>
        <color rgb="FF00B050"/>
        <rFont val="Calibri"/>
        <family val="2"/>
        <scheme val="minor"/>
      </rPr>
      <t/>
    </r>
  </si>
  <si>
    <t>Steve
Bridges/ Deloite</t>
  </si>
  <si>
    <t>11/16 DXC check to see if it was received and MTM will send a list of questions by end of day. Second test file to go our 12/6</t>
  </si>
  <si>
    <t>MTM to sent provider files to DXC</t>
  </si>
  <si>
    <t>Review/approve bus letter</t>
  </si>
  <si>
    <t>Review/approve Audit recoupment letter</t>
  </si>
  <si>
    <t>Review/approve disaster recovery plan</t>
  </si>
  <si>
    <t>Review/approve GMR Trip log</t>
  </si>
  <si>
    <t>Review/approve incident/accident report form</t>
  </si>
  <si>
    <t>Review/approve LON Ambulance</t>
  </si>
  <si>
    <t>Review/approve LON Standard</t>
  </si>
  <si>
    <t>Review/approve Generic RFI</t>
  </si>
  <si>
    <t>Review/approve MTM Incoming call guide</t>
  </si>
  <si>
    <t>Review/approve MTM Provider Audit</t>
  </si>
  <si>
    <t>Review/approve TP Helpdesk</t>
  </si>
  <si>
    <t>Brenna, Diana
Meghan and Ave</t>
  </si>
  <si>
    <t xml:space="preserve">Establish contact and open communication with public transit entities/ADA para-transit providers, escalate information to Network Management Community Outreach collaborates with Logistics to provide necessary information regarding fixed route and ADA information. - MTM
</t>
  </si>
  <si>
    <t>Bus Pass distribution</t>
  </si>
  <si>
    <t>Marlanea, January, Lissa, Diana</t>
  </si>
  <si>
    <t>Marlanea,  Mario, Mike</t>
  </si>
  <si>
    <t>DXC/Confirmed</t>
  </si>
  <si>
    <t>TBD DEC</t>
  </si>
  <si>
    <t>Confirmed 10-11:30 am</t>
  </si>
  <si>
    <t>Mario, Marlanea</t>
  </si>
  <si>
    <t>Confirmed 1-2:30 DXC</t>
  </si>
  <si>
    <t>DXC</t>
  </si>
  <si>
    <t>Confirmed, Child and Family in Providence</t>
  </si>
  <si>
    <t>SUMHLC Provider meeting</t>
  </si>
  <si>
    <t>Outreach</t>
  </si>
  <si>
    <t>9-10:30 SUMHLC - Confirmed</t>
  </si>
  <si>
    <t>Kristin</t>
  </si>
  <si>
    <t>Resident Service Coordinators meeting</t>
  </si>
  <si>
    <t>Respond to request for grace period for post-trip verification requirements</t>
  </si>
  <si>
    <t>Broker Requirements</t>
  </si>
  <si>
    <t>Review MTM's list of providers from which they acquired standing order information</t>
  </si>
  <si>
    <t>Standing orders</t>
  </si>
  <si>
    <t>Ops Meeting</t>
  </si>
  <si>
    <t>Review determination on dialysis center transportation modes review by MTM</t>
  </si>
  <si>
    <t>Dialysis transport</t>
  </si>
  <si>
    <t xml:space="preserve">Decide on MTM's request for post trip verification to be done through EOHHS and Medicaid medical claims </t>
  </si>
  <si>
    <t>Post trip verification</t>
  </si>
  <si>
    <t>Marlanea tabled this until after readiness - 90 post go live</t>
  </si>
  <si>
    <t>Monitor number and types of TP contracts executed</t>
  </si>
  <si>
    <t>* Requires weekly updates
11/20 EOHHS requested copy of signed contracts</t>
  </si>
  <si>
    <t>Network adequacy</t>
  </si>
  <si>
    <t>Transition of toll free number from LGTC</t>
  </si>
  <si>
    <t>MTM to acquire new toll free number</t>
  </si>
  <si>
    <t>Marlanea to confirm acquisition of new toll free number with MTM by 11/14
11/19 LGTC/MTM/EOHHS conference call. LGTC will transfer main reservation number to MTM. Number to port on 12/17 at 6PM. LGTC to send port form by 11/20 and will get temporary number for 12/18-12/31. LGTC will send language for approval for post 1/1
11/21 LGTC sent number transfer documents to MTM</t>
  </si>
  <si>
    <t>Review and approve RI Operating Procedure Manual</t>
  </si>
  <si>
    <t>Review forms for Pre-trip verification</t>
  </si>
  <si>
    <t>Review forms for post-trip verification</t>
  </si>
  <si>
    <t>Brenna
Diana</t>
  </si>
  <si>
    <t>Diana
Jason
Meghan
Ave</t>
  </si>
  <si>
    <t>11/26 Jason to email MTM on approval of grace period</t>
  </si>
  <si>
    <t>As needed on Tuesdays' oversight meetings, have Mark put on agenda
Schedule separate meeting</t>
  </si>
  <si>
    <t>Send Medicaid Production File</t>
  </si>
  <si>
    <t>Send TANF Production File</t>
  </si>
  <si>
    <t>Send test Change file</t>
  </si>
  <si>
    <t>Del</t>
  </si>
  <si>
    <t>Bus pass distribution, Jason is setting up meeting
Scheduled (11/28 12:00pm)</t>
  </si>
  <si>
    <t>Comm and education plan: Website text, postcard text, town hall sign in, PPT…</t>
  </si>
  <si>
    <t>RI Postcard and RI Website text</t>
  </si>
  <si>
    <t>Received RI postcard and Website text 11/18 Maria requests completion by COB 11/19
11/20 January requests that Meghan/Ave review and approve
11/27 Postcard text to include TANF and ETP info</t>
  </si>
  <si>
    <t>11/13 Mario and Jason to send answers to stakeholder questions to January for review
11/19 Updated complete tracked changes regs sent to January
11/20 January sent final answers to legal for approval, Lisa Marinelli approved, 11/21 Tarah sending to ORR. 11/27 Tarah sent to ORR on 11/26 and turn around time is up to 30 days. She will get update from them</t>
  </si>
  <si>
    <t>11/19 Maria emailed Mel for update, CMS is waiting for final pages and will send the approval letter.
11/27 CMS unofficially approved, waiting for approval letter</t>
  </si>
  <si>
    <t>Not required</t>
  </si>
  <si>
    <t>Not due - grace period granted</t>
  </si>
  <si>
    <t>EOHHS granted 180 day grace period from start of contract
11/27 Mario to confirm with DXC/Fiscal that MTM would issue a check to EOHHS</t>
  </si>
  <si>
    <t>Bank info, ACH info complete</t>
  </si>
  <si>
    <t>11/27 Mario sent email to MTM requesting sample of monthly financial statement and will provide to Kathy for approval. Also reaffirming requirement of yearly audited review</t>
  </si>
  <si>
    <t xml:space="preserve">Mario to look into TANF Policy and rules for bus pass distribution to member or entire household.
11/21 Mario to follow up
11/27 January to escalate </t>
  </si>
  <si>
    <t>Ombudsman hired 12/3/18 start date</t>
  </si>
  <si>
    <t>Critical</t>
  </si>
  <si>
    <t>Review MTM's TP Claims processing function</t>
  </si>
  <si>
    <t>11/19 Jason sent some contact files
11/21 Jason sent follow up email to DXC
11/26 DXC to send file 
11/27 file review by Marlanea to be sent to MTM upon approval
11/28 Jason to send cleaned up list to MTM today</t>
  </si>
  <si>
    <t>Review and approve proposed driver ID badges</t>
  </si>
  <si>
    <t>Need data from DXC
11/28 Jason sent data to MTM</t>
  </si>
  <si>
    <t>Finalize bus pass distribution process</t>
  </si>
  <si>
    <t>Discuss during RIPTA meeting 11/28</t>
  </si>
  <si>
    <t>Does MTM have a template for this?
Not started, will complete after go-live in the spring</t>
  </si>
  <si>
    <t>Mark</t>
  </si>
  <si>
    <t xml:space="preserve">Review and approve proposed vehicle placard </t>
  </si>
  <si>
    <t>VA Meeting</t>
  </si>
  <si>
    <t>Received trade name certificate
Do we have copy of lease? 11/28 MTM Provided Lease</t>
  </si>
  <si>
    <t>11/27 MTM proposes 30 day period
11/28 Mario to forward to Brenna
11/29 Stacy confirmed 90 day CoC time from 1/1/19</t>
  </si>
  <si>
    <t xml:space="preserve">Review and approve MTM Website </t>
  </si>
  <si>
    <t>Discuss during meeting with MTM 11/27 and 11/29</t>
  </si>
  <si>
    <t>Mark
Lani</t>
  </si>
  <si>
    <t>Approve LGTC phone recording for 1/1</t>
  </si>
  <si>
    <t>Diana
Maria</t>
  </si>
  <si>
    <t>RI NEMT TPs - pushing back on contracting with MTM - can result in inadequate TP network</t>
  </si>
  <si>
    <t>Decision</t>
  </si>
  <si>
    <t>Decision on mailing the postcard as is or amending. Do we want to create a separate mailing?</t>
  </si>
  <si>
    <t>LGTC not cooperating with transition -LGTC shared documents and transitioned toll free number</t>
  </si>
  <si>
    <t>Signed by Patrick
11/20 Maria sent follow up email to Diana for update, moved to 11/27
11/30 Brenna sent final draft, edits sent back re: continuity of care
12/3 Patrick approved Memo, Brenna to send out to agencies.</t>
  </si>
  <si>
    <t>Meghan
Jason</t>
  </si>
  <si>
    <r>
      <t xml:space="preserve">Added requirements in action item at left
</t>
    </r>
    <r>
      <rPr>
        <sz val="9"/>
        <color rgb="FF8F3694"/>
        <rFont val="Calibri"/>
        <family val="2"/>
        <scheme val="minor"/>
      </rPr>
      <t>10/30/2018 Requesting extension on the delivery of this Manual – SB- MTM</t>
    </r>
  </si>
  <si>
    <r>
      <t xml:space="preserve">Confirmed, </t>
    </r>
    <r>
      <rPr>
        <sz val="9"/>
        <color rgb="FFFF0000"/>
        <rFont val="Calibri"/>
        <family val="2"/>
        <scheme val="minor"/>
      </rPr>
      <t>11/26 cancelled</t>
    </r>
  </si>
  <si>
    <r>
      <t xml:space="preserve">Concern with CCRs working from home.
</t>
    </r>
    <r>
      <rPr>
        <sz val="9"/>
        <color rgb="FF8F3694"/>
        <rFont val="Calibri"/>
        <family val="2"/>
        <scheme val="minor"/>
      </rPr>
      <t>10/30/18 MTM CCR staff will be located onsite at RI office. 1st training class slated for 11/12/18
Concern with HIPAA and privacy for remote people. Need clear policies.</t>
    </r>
  </si>
  <si>
    <r>
      <t xml:space="preserve">LGTC has SFTP site to use for file transfers.
11/27 MTM did not respond to Jason's email inquiry, Jason forwarded to Genevieve
</t>
    </r>
    <r>
      <rPr>
        <sz val="9"/>
        <color theme="1"/>
        <rFont val="Calibri"/>
        <family val="2"/>
        <scheme val="minor"/>
      </rPr>
      <t>EOHHS/LGTC Meeting scheduled for 11/28
11/29 meeting at 11:00am with Joe - Data expected by COB Friday 11/30</t>
    </r>
    <r>
      <rPr>
        <sz val="9"/>
        <color rgb="FFFF0000"/>
        <rFont val="Calibri"/>
        <family val="2"/>
        <scheme val="minor"/>
      </rPr>
      <t xml:space="preserve">
11/30 Data received from LGTC, reviewed by Steve, need Marlanea to review as well</t>
    </r>
  </si>
  <si>
    <t>11/27 Mario sent email to DHS CFO re issue with budget account
12/3 Waiting for Purchases approval</t>
  </si>
  <si>
    <t>State participation in call overflow, RHO call center (provider outreach LON and Standing orders)</t>
  </si>
  <si>
    <t>Discuss during meeting with MTM 11/28
12/3 Mario to set up a meeting with DPUC</t>
  </si>
  <si>
    <t>Communication</t>
  </si>
  <si>
    <t>Chart TP supply in comparison with LGTC</t>
  </si>
  <si>
    <t>TP Network</t>
  </si>
  <si>
    <t>DXC to send files 12/10 (evening)</t>
  </si>
  <si>
    <t>Create 2 separate mailings</t>
  </si>
  <si>
    <t>90 post implementation review</t>
  </si>
  <si>
    <t>DXC to send files by 10:00PM 12/8</t>
  </si>
  <si>
    <t>12/3 Brenna to draft letter and send to team for review by COB 12/4
12/4 Letter to be reviewed by Meghan/Ave and Legal, Mail room to be notified, Michelle to expedite translations and do mail merge. Letter to be sent out by COB 12/7</t>
  </si>
  <si>
    <t>Diana
Meghan/Ave
Legal</t>
  </si>
  <si>
    <t>12/4 Steve to contact MTM for test run and results</t>
  </si>
  <si>
    <t>MTM suggests contracting with RIPTA
12/4 MTM/RI NEMT and EOHHS met and are followint up 12/5 re: possible MOU to satisfy both parties</t>
  </si>
  <si>
    <t xml:space="preserve">11/30 Ave sent her edits to Jason, Meghan will send hers w/e 12/7. Items marked for Jason and Mario to review.
12/4 about 95% complete
</t>
  </si>
  <si>
    <t>12/3 Focus on ambulance
30% of TP supply contracted</t>
  </si>
  <si>
    <t>Stakeholder outreach and development and review of member outreach understaffed</t>
  </si>
  <si>
    <t>Send approved postcard to Medicaid, ETP and TANF members</t>
  </si>
  <si>
    <t>Steve</t>
  </si>
  <si>
    <t>Room 235 Mike Jolin</t>
  </si>
  <si>
    <t>12-1 DXC Pending</t>
  </si>
  <si>
    <t>9-10 DXC - invite needs to be sent out]</t>
  </si>
  <si>
    <t>10-10:45 Warwick Library</t>
  </si>
  <si>
    <t>DXC Confirmed, check to see if on agenda</t>
  </si>
  <si>
    <t>For TPs</t>
  </si>
  <si>
    <t>Discuss during meeting with MTM 11/28
12/3 Mario to set up a meeting with DPUC
12/4 DPUC stated that there can only magnetic EOHHS placards on PMVs</t>
  </si>
  <si>
    <t>Approve continuity of care for mode of transportation plan</t>
  </si>
  <si>
    <t>Incident/Accident Report form</t>
  </si>
  <si>
    <t>Review/approve MTM Currency Welcome Letter no public transit GMR Letter</t>
  </si>
  <si>
    <t>MTM Currency Welcome Letter - no public transit (GMR Letter)</t>
  </si>
  <si>
    <t>Marlanea, Jason, Mike, Kristin</t>
  </si>
  <si>
    <r>
      <t xml:space="preserve">Lissa to touch base with Kim Rauch. MTM </t>
    </r>
    <r>
      <rPr>
        <sz val="9"/>
        <color rgb="FFFF0000"/>
        <rFont val="Calibri"/>
        <family val="2"/>
        <scheme val="minor"/>
      </rPr>
      <t>MTM asking for clarification on unemployment</t>
    </r>
    <r>
      <rPr>
        <sz val="9"/>
        <rFont val="Calibri"/>
        <family val="2"/>
        <scheme val="minor"/>
      </rPr>
      <t xml:space="preserve">, </t>
    </r>
    <r>
      <rPr>
        <sz val="9"/>
        <color rgb="FF8F3694"/>
        <rFont val="Calibri"/>
        <family val="2"/>
        <scheme val="minor"/>
      </rPr>
      <t>MTM requested extension for delivery of this manual, approved by EOHHS 10/30/18</t>
    </r>
  </si>
  <si>
    <t>EOHHS to provide contact information and ensure connection between MTM and AEs for coordination of services with Coordination of services with AEs</t>
  </si>
  <si>
    <t>Draft and send targeted member letter to exiting users in Medicaid and ETP Programs</t>
  </si>
  <si>
    <t>12/5 January confirmed with DXc that the TANF files sent to the broker includes all members of the household. EOHHS to inform MTM and clarify that members under the age of 5 do not need a bus pass.</t>
  </si>
  <si>
    <t>12/3 Postcard approved, MTM to print and send to all members + ETP + TANF
12/4 Member file from DXC needed
12/5 Medicaid member file shared with MTM on SFTP site - waiting for TANF file</t>
  </si>
  <si>
    <t>Meeting set with Lani, Kristin, Marlanea, January and Mark to create a business flow
12/3 Re-schedule meeting with Meg Carpinelli - waiting for her to send new date and time
12/6 Discuss with MTM</t>
  </si>
  <si>
    <t>Mario to email MTM fiscal re process
12/6 - Mario to follow up with MTM</t>
  </si>
  <si>
    <t>RI NEMT contracts with MTM completed</t>
  </si>
  <si>
    <t>MTM to provide weekly updates starting next ops meeting on 11/29
11/28 MTM Provided list of facilities they outreached to, 2 provided standing order lists
11/29 Marlanea requests information on other types of providers, not just Dialysis and Adult Day
12/6 MTM will send updated list next week, Standing orders are coming in quickly</t>
  </si>
  <si>
    <t>Address provider questions (Adult Day) - MTM FAQ</t>
  </si>
  <si>
    <t>11/30 Maria to combine all questions into one doc
11/30 Dana reviewed and emailed back
12/6 Request FAQ from MTM for distribution to agencies and stakeholder by 12/12
12/6 Marlanea to send list of ops items to Matt</t>
  </si>
  <si>
    <t>Facilitate transfer of January scheduled appointments from LGTC to MTM</t>
  </si>
  <si>
    <t>12/6 LGTC sending EOHHS weekly files, Marlanea requested LGTC to stop accepting trip requests for January</t>
  </si>
  <si>
    <t>11/27 Maria to forward templates to Mark, Ave, Meghan, Mario, January, Marlanea
12/7 Mark assigned template review to team members, review due by COB 12/13</t>
  </si>
  <si>
    <t>12/4 - to be discussed at 4:00pm meeting with Marlanea and MTM - discuss with MTM 12/6
12/7 Must include a form (electronic signature ok) to approve a person to file complaints on member's behalf.</t>
  </si>
  <si>
    <t>Jason
Meghan</t>
  </si>
  <si>
    <t>Determine outstanding policy and form review</t>
  </si>
  <si>
    <t>12/4 MTM, RI NEMT and EOHHS met to discuss and will reconvene 12/5 with option of MOU to satisfy both parties
12/6 Meeting with MTM/RI NEMT and EOHHS, RI NEMT signed contracts, network is adequate
12/7 Jason to send MTM list of TP with most complaints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</si>
</sst>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
    <numFmt numFmtId="165" formatCode="&quot;$&quot;#,##0"/>
    <numFmt numFmtId="166" formatCode="[$-409]d\-mmm\-yy;@"/>
    <numFmt numFmtId="167" formatCode="m/d/yy;@"/>
  </numFmts>
  <fonts count="49" x14ac:knownFonts="1">
    <font>
      <sz val="11"/>
      <color theme="1"/>
      <name val="Calibri"/>
      <family val="2"/>
      <scheme val="minor"/>
    </font>
    <font>
      <sz val="10"/>
      <color rgb="FF000000"/>
      <name val="Arial"/>
      <family val="2"/>
    </font>
    <font>
      <sz val="10"/>
      <color theme="1"/>
      <name val="Calibri"/>
      <family val="2"/>
      <scheme val="minor"/>
    </font>
    <font>
      <sz val="10"/>
      <color theme="0"/>
      <name val="Calibri"/>
      <family val="2"/>
      <scheme val="minor"/>
    </font>
    <font>
      <sz val="10"/>
      <color rgb="FF00B050"/>
      <name val="Calibri"/>
      <family val="2"/>
      <scheme val="minor"/>
    </font>
    <font>
      <sz val="10"/>
      <color rgb="FFFF0000"/>
      <name val="Calibri"/>
      <family val="2"/>
      <scheme val="minor"/>
    </font>
    <font>
      <sz val="8"/>
      <color theme="1"/>
      <name val="Calibri"/>
      <family val="2"/>
      <scheme val="minor"/>
    </font>
    <font>
      <sz val="9"/>
      <color theme="1"/>
      <name val="Calibri"/>
      <family val="2"/>
      <scheme val="minor"/>
    </font>
    <font>
      <b/>
      <sz val="9"/>
      <color theme="0"/>
      <name val="Calibri"/>
      <family val="2"/>
      <scheme val="minor"/>
    </font>
    <font>
      <sz val="9"/>
      <color theme="0"/>
      <name val="Calibri"/>
      <family val="2"/>
      <scheme val="minor"/>
    </font>
    <font>
      <b/>
      <sz val="9"/>
      <color theme="1"/>
      <name val="Calibri"/>
      <family val="2"/>
      <scheme val="minor"/>
    </font>
    <font>
      <sz val="9"/>
      <color rgb="FFFF0000"/>
      <name val="Calibri"/>
      <family val="2"/>
      <scheme val="minor"/>
    </font>
    <font>
      <b/>
      <sz val="9"/>
      <name val="Calibri"/>
      <family val="2"/>
      <scheme val="minor"/>
    </font>
    <font>
      <sz val="9"/>
      <name val="Calibri"/>
      <family val="2"/>
      <scheme val="minor"/>
    </font>
    <font>
      <sz val="8"/>
      <name val="Calibri"/>
      <family val="2"/>
      <scheme val="minor"/>
    </font>
    <font>
      <b/>
      <sz val="10"/>
      <color theme="1"/>
      <name val="Calibri"/>
      <family val="2"/>
      <scheme val="minor"/>
    </font>
    <font>
      <sz val="18"/>
      <color theme="1"/>
      <name val="Calibri"/>
      <family val="2"/>
      <scheme val="minor"/>
    </font>
    <font>
      <i/>
      <sz val="12"/>
      <name val="Calibri Light"/>
      <family val="2"/>
      <scheme val="major"/>
    </font>
    <font>
      <b/>
      <sz val="8"/>
      <name val="Calibri"/>
      <family val="2"/>
      <scheme val="minor"/>
    </font>
    <font>
      <b/>
      <sz val="10"/>
      <color rgb="FFFF0000"/>
      <name val="Calibri"/>
      <family val="2"/>
      <scheme val="minor"/>
    </font>
    <font>
      <b/>
      <sz val="10"/>
      <color theme="4"/>
      <name val="Calibri"/>
      <family val="2"/>
      <scheme val="minor"/>
    </font>
    <font>
      <b/>
      <sz val="10"/>
      <color rgb="FF7030A0"/>
      <name val="Calibri"/>
      <family val="2"/>
      <scheme val="minor"/>
    </font>
    <font>
      <sz val="10"/>
      <color theme="4"/>
      <name val="Calibri"/>
      <family val="2"/>
      <scheme val="minor"/>
    </font>
    <font>
      <b/>
      <sz val="9"/>
      <color theme="0" tint="-0.499984740745262"/>
      <name val="Calibri"/>
      <family val="2"/>
      <scheme val="minor"/>
    </font>
    <font>
      <sz val="10"/>
      <name val="Calibri"/>
      <family val="2"/>
      <scheme val="minor"/>
    </font>
    <font>
      <b/>
      <sz val="8"/>
      <color theme="1"/>
      <name val="Calibri"/>
      <family val="2"/>
      <scheme val="minor"/>
    </font>
    <font>
      <sz val="8"/>
      <color theme="0"/>
      <name val="Calibri"/>
      <family val="2"/>
      <scheme val="minor"/>
    </font>
    <font>
      <b/>
      <sz val="8"/>
      <color theme="0"/>
      <name val="Calibri"/>
      <family val="2"/>
      <scheme val="minor"/>
    </font>
    <font>
      <b/>
      <sz val="10"/>
      <color theme="7"/>
      <name val="Calibri"/>
      <family val="2"/>
      <scheme val="minor"/>
    </font>
    <font>
      <i/>
      <sz val="10"/>
      <color theme="1"/>
      <name val="Calibri"/>
      <family val="2"/>
      <scheme val="minor"/>
    </font>
    <font>
      <sz val="9"/>
      <color indexed="81"/>
      <name val="Tahoma"/>
      <family val="2"/>
    </font>
    <font>
      <sz val="11"/>
      <name val="Calibri"/>
      <family val="2"/>
      <scheme val="minor"/>
    </font>
    <font>
      <sz val="12"/>
      <name val="Calibri"/>
      <family val="2"/>
      <scheme val="minor"/>
    </font>
    <font>
      <b/>
      <sz val="16"/>
      <name val="Calibri"/>
      <family val="2"/>
      <scheme val="minor"/>
    </font>
    <font>
      <i/>
      <sz val="14"/>
      <name val="Calibri"/>
      <family val="2"/>
      <scheme val="minor"/>
    </font>
    <font>
      <sz val="9"/>
      <color rgb="FF8F3694"/>
      <name val="Garamond"/>
      <family val="1"/>
    </font>
    <font>
      <b/>
      <sz val="9"/>
      <color rgb="FF8F3694"/>
      <name val="Garamond"/>
      <family val="1"/>
    </font>
    <font>
      <b/>
      <sz val="10"/>
      <name val="Calibri"/>
      <family val="2"/>
      <scheme val="minor"/>
    </font>
    <font>
      <sz val="8"/>
      <color theme="1"/>
      <name val="Times New Roman"/>
      <family val="1"/>
    </font>
    <font>
      <sz val="8"/>
      <color rgb="FF00B050"/>
      <name val="Calibri"/>
      <family val="2"/>
      <scheme val="minor"/>
    </font>
    <font>
      <b/>
      <sz val="8"/>
      <color rgb="FF00B050"/>
      <name val="Calibri"/>
      <family val="2"/>
      <scheme val="minor"/>
    </font>
    <font>
      <sz val="9"/>
      <color rgb="FF00B050"/>
      <name val="Garamond"/>
      <family val="1"/>
    </font>
    <font>
      <b/>
      <sz val="10"/>
      <color theme="0"/>
      <name val="Calibri"/>
      <family val="2"/>
      <scheme val="minor"/>
    </font>
    <font>
      <sz val="10"/>
      <color theme="2" tint="-0.499984740745262"/>
      <name val="Calibri"/>
      <family val="2"/>
      <scheme val="minor"/>
    </font>
    <font>
      <sz val="10"/>
      <color rgb="FF7030A0"/>
      <name val="Calibri"/>
      <family val="2"/>
      <scheme val="minor"/>
    </font>
    <font>
      <i/>
      <sz val="10"/>
      <color rgb="FF00B050"/>
      <name val="Calibri"/>
      <family val="2"/>
      <scheme val="minor"/>
    </font>
    <font>
      <i/>
      <sz val="9"/>
      <color rgb="FF00B050"/>
      <name val="Calibri"/>
      <family val="2"/>
      <scheme val="minor"/>
    </font>
    <font>
      <sz val="9"/>
      <color theme="1"/>
      <name val="Calibri"/>
      <family val="2"/>
    </font>
    <font>
      <sz val="9"/>
      <color rgb="FF8F3694"/>
      <name val="Calibri"/>
      <family val="2"/>
      <scheme val="minor"/>
    </font>
  </fonts>
  <fills count="14">
    <fill>
      <patternFill patternType="none"/>
    </fill>
    <fill>
      <patternFill patternType="gray125"/>
    </fill>
    <fill>
      <patternFill patternType="solid">
        <fgColor theme="2"/>
        <bgColor indexed="64"/>
      </patternFill>
    </fill>
    <fill>
      <patternFill patternType="solid">
        <fgColor rgb="FF00B050"/>
        <bgColor indexed="64"/>
      </patternFill>
    </fill>
    <fill>
      <patternFill patternType="solid">
        <fgColor theme="1"/>
        <bgColor indexed="64"/>
      </patternFill>
    </fill>
    <fill>
      <patternFill patternType="solid">
        <fgColor theme="5"/>
        <bgColor indexed="64"/>
      </patternFill>
    </fill>
    <fill>
      <patternFill patternType="solid">
        <fgColor rgb="FF7030A0"/>
        <bgColor indexed="64"/>
      </patternFill>
    </fill>
    <fill>
      <patternFill patternType="solid">
        <fgColor theme="2" tint="-9.9978637043366805E-2"/>
        <bgColor indexed="64"/>
      </patternFill>
    </fill>
    <fill>
      <patternFill patternType="solid">
        <fgColor theme="4"/>
        <bgColor indexed="64"/>
      </patternFill>
    </fill>
    <fill>
      <patternFill patternType="solid">
        <fgColor theme="0"/>
        <bgColor indexed="64"/>
      </patternFill>
    </fill>
    <fill>
      <patternFill patternType="solid">
        <fgColor rgb="FFFF0000"/>
        <bgColor indexed="64"/>
      </patternFill>
    </fill>
    <fill>
      <patternFill patternType="solid">
        <fgColor theme="7"/>
        <bgColor indexed="64"/>
      </patternFill>
    </fill>
    <fill>
      <patternFill patternType="solid">
        <fgColor rgb="FF0070C0"/>
        <bgColor indexed="64"/>
      </patternFill>
    </fill>
    <fill>
      <patternFill patternType="solid">
        <fgColor theme="9" tint="0.59999389629810485"/>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theme="0"/>
      </left>
      <right style="thin">
        <color theme="0"/>
      </right>
      <top/>
      <bottom style="thin">
        <color indexed="64"/>
      </bottom>
      <diagonal/>
    </border>
    <border>
      <left style="thin">
        <color theme="0"/>
      </left>
      <right/>
      <top style="thin">
        <color indexed="64"/>
      </top>
      <bottom/>
      <diagonal/>
    </border>
    <border>
      <left style="thin">
        <color theme="0"/>
      </left>
      <right style="thin">
        <color theme="0"/>
      </right>
      <top style="thin">
        <color indexed="64"/>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bottom/>
      <diagonal/>
    </border>
    <border>
      <left/>
      <right style="thin">
        <color theme="0"/>
      </right>
      <top/>
      <bottom/>
      <diagonal/>
    </border>
    <border>
      <left/>
      <right style="thin">
        <color theme="0"/>
      </right>
      <top style="thin">
        <color indexed="64"/>
      </top>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style="thin">
        <color indexed="64"/>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indexed="64"/>
      </right>
      <top/>
      <bottom/>
      <diagonal/>
    </border>
    <border>
      <left style="thin">
        <color indexed="64"/>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theme="0"/>
      </left>
      <right/>
      <top style="thin">
        <color theme="0"/>
      </top>
      <bottom/>
      <diagonal/>
    </border>
    <border>
      <left style="thin">
        <color indexed="64"/>
      </left>
      <right style="thin">
        <color theme="0"/>
      </right>
      <top style="thin">
        <color theme="0"/>
      </top>
      <bottom style="thin">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1"/>
      </left>
      <right style="thin">
        <color theme="1"/>
      </right>
      <top style="thin">
        <color theme="1"/>
      </top>
      <bottom/>
      <diagonal/>
    </border>
    <border>
      <left style="thin">
        <color indexed="64"/>
      </left>
      <right style="thin">
        <color indexed="64"/>
      </right>
      <top/>
      <bottom style="thin">
        <color theme="0"/>
      </bottom>
      <diagonal/>
    </border>
    <border>
      <left style="thin">
        <color theme="1"/>
      </left>
      <right style="thin">
        <color theme="1"/>
      </right>
      <top/>
      <bottom/>
      <diagonal/>
    </border>
    <border>
      <left style="thin">
        <color theme="1"/>
      </left>
      <right/>
      <top/>
      <bottom/>
      <diagonal/>
    </border>
    <border>
      <left/>
      <right style="thin">
        <color theme="1"/>
      </right>
      <top/>
      <bottom/>
      <diagonal/>
    </border>
    <border>
      <left style="thin">
        <color theme="1"/>
      </left>
      <right style="thin">
        <color theme="1"/>
      </right>
      <top/>
      <bottom style="thin">
        <color indexed="64"/>
      </bottom>
      <diagonal/>
    </border>
    <border>
      <left style="thin">
        <color theme="1"/>
      </left>
      <right/>
      <top/>
      <bottom style="thin">
        <color indexed="64"/>
      </bottom>
      <diagonal/>
    </border>
    <border>
      <left/>
      <right style="thin">
        <color theme="1"/>
      </right>
      <top/>
      <bottom style="thin">
        <color indexed="64"/>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top style="thin">
        <color theme="0"/>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top style="thin">
        <color indexed="64"/>
      </top>
      <bottom style="thin">
        <color theme="0"/>
      </bottom>
      <diagonal/>
    </border>
    <border>
      <left/>
      <right style="thin">
        <color indexed="64"/>
      </right>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theme="0"/>
      </top>
      <bottom/>
      <diagonal/>
    </border>
    <border>
      <left/>
      <right style="thin">
        <color indexed="64"/>
      </right>
      <top style="thin">
        <color theme="0"/>
      </top>
      <bottom/>
      <diagonal/>
    </border>
    <border>
      <left style="thin">
        <color indexed="64"/>
      </left>
      <right/>
      <top style="thin">
        <color theme="2" tint="-9.9978637043366805E-2"/>
      </top>
      <bottom style="thin">
        <color indexed="64"/>
      </bottom>
      <diagonal/>
    </border>
    <border>
      <left/>
      <right/>
      <top style="thin">
        <color theme="2" tint="-9.9978637043366805E-2"/>
      </top>
      <bottom style="thin">
        <color indexed="64"/>
      </bottom>
      <diagonal/>
    </border>
    <border>
      <left/>
      <right style="thin">
        <color indexed="64"/>
      </right>
      <top style="thin">
        <color theme="2" tint="-9.9978637043366805E-2"/>
      </top>
      <bottom style="thin">
        <color indexed="64"/>
      </bottom>
      <diagonal/>
    </border>
  </borders>
  <cellStyleXfs count="2">
    <xf numFmtId="0" fontId="0" fillId="0" borderId="0"/>
    <xf numFmtId="0" fontId="1" fillId="0" borderId="0"/>
  </cellStyleXfs>
  <cellXfs count="367">
    <xf numFmtId="0" fontId="0" fillId="0" borderId="0" xfId="0"/>
    <xf numFmtId="0" fontId="7" fillId="0" borderId="0" xfId="0" applyFont="1"/>
    <xf numFmtId="0" fontId="10" fillId="0" borderId="0" xfId="0" applyFont="1" applyAlignment="1">
      <alignment vertical="center"/>
    </xf>
    <xf numFmtId="0" fontId="7" fillId="0" borderId="0" xfId="0" applyFont="1" applyAlignment="1">
      <alignment vertical="center"/>
    </xf>
    <xf numFmtId="0" fontId="10" fillId="0" borderId="0" xfId="0" applyFont="1"/>
    <xf numFmtId="0" fontId="8" fillId="0" borderId="0" xfId="0" applyFont="1" applyAlignment="1">
      <alignment vertical="center"/>
    </xf>
    <xf numFmtId="1" fontId="15" fillId="0" borderId="0" xfId="0" applyNumberFormat="1" applyFont="1"/>
    <xf numFmtId="1" fontId="2" fillId="0" borderId="0" xfId="0" applyNumberFormat="1" applyFont="1"/>
    <xf numFmtId="0" fontId="25" fillId="0" borderId="0" xfId="0" applyFont="1" applyAlignment="1">
      <alignment vertical="center"/>
    </xf>
    <xf numFmtId="0" fontId="2" fillId="0" borderId="0" xfId="0" applyFont="1" applyAlignment="1">
      <alignment vertical="center" wrapText="1"/>
    </xf>
    <xf numFmtId="0" fontId="9" fillId="0" borderId="25" xfId="0" applyFont="1" applyBorder="1" applyAlignment="1">
      <alignment horizontal="center" vertical="center" wrapText="1"/>
    </xf>
    <xf numFmtId="2" fontId="6" fillId="0" borderId="13" xfId="0" applyNumberFormat="1" applyFont="1" applyBorder="1" applyAlignment="1">
      <alignment horizontal="center" vertical="center" wrapText="1"/>
    </xf>
    <xf numFmtId="0" fontId="2" fillId="0" borderId="13" xfId="0" applyFont="1" applyBorder="1" applyAlignment="1">
      <alignment horizontal="center" vertical="center" wrapText="1"/>
    </xf>
    <xf numFmtId="164" fontId="2" fillId="0" borderId="13" xfId="0" applyNumberFormat="1" applyFont="1" applyBorder="1" applyAlignment="1">
      <alignment horizontal="center" vertical="center" wrapText="1"/>
    </xf>
    <xf numFmtId="0" fontId="2" fillId="0" borderId="13" xfId="0" applyFont="1" applyBorder="1" applyAlignment="1">
      <alignment horizontal="left" vertical="center" wrapText="1"/>
    </xf>
    <xf numFmtId="0" fontId="2" fillId="0" borderId="13" xfId="0" applyFont="1" applyBorder="1" applyAlignment="1">
      <alignment vertical="center" wrapText="1"/>
    </xf>
    <xf numFmtId="0" fontId="3" fillId="0" borderId="13" xfId="0" applyFont="1" applyBorder="1" applyAlignment="1">
      <alignment horizontal="center" vertical="center" wrapText="1"/>
    </xf>
    <xf numFmtId="0" fontId="7" fillId="0" borderId="25" xfId="0" applyFont="1" applyBorder="1" applyAlignment="1">
      <alignment horizontal="center" vertical="center" wrapText="1"/>
    </xf>
    <xf numFmtId="164" fontId="7" fillId="0" borderId="25" xfId="0" applyNumberFormat="1" applyFont="1" applyBorder="1" applyAlignment="1">
      <alignment horizontal="center" vertical="center" wrapText="1"/>
    </xf>
    <xf numFmtId="0" fontId="7" fillId="0" borderId="25" xfId="0" applyFont="1" applyBorder="1" applyAlignment="1">
      <alignment horizontal="left" vertical="center" wrapText="1"/>
    </xf>
    <xf numFmtId="2" fontId="6" fillId="0" borderId="0" xfId="0" applyNumberFormat="1" applyFont="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6" fillId="0" borderId="0" xfId="0" applyFont="1" applyAlignment="1">
      <alignment horizontal="center"/>
    </xf>
    <xf numFmtId="0" fontId="6" fillId="0" borderId="0" xfId="0" applyFont="1" applyAlignment="1">
      <alignment horizontal="center"/>
    </xf>
    <xf numFmtId="0" fontId="6" fillId="0" borderId="1" xfId="0" applyFont="1" applyBorder="1" applyAlignment="1">
      <alignment horizontal="center"/>
    </xf>
    <xf numFmtId="1" fontId="6" fillId="0" borderId="1" xfId="0" applyNumberFormat="1" applyFont="1" applyBorder="1" applyAlignment="1">
      <alignment horizontal="center"/>
    </xf>
    <xf numFmtId="1" fontId="6" fillId="0" borderId="0" xfId="0" applyNumberFormat="1" applyFont="1" applyAlignment="1">
      <alignment horizontal="center"/>
    </xf>
    <xf numFmtId="0" fontId="27" fillId="4" borderId="1" xfId="0" applyFont="1" applyFill="1" applyBorder="1" applyAlignment="1">
      <alignment horizontal="center" vertical="center"/>
    </xf>
    <xf numFmtId="0" fontId="27" fillId="3" borderId="1" xfId="0" applyFont="1" applyFill="1" applyBorder="1" applyAlignment="1">
      <alignment horizontal="center" vertical="center"/>
    </xf>
    <xf numFmtId="0" fontId="27" fillId="8" borderId="1" xfId="0" applyFont="1" applyFill="1" applyBorder="1" applyAlignment="1">
      <alignment horizontal="center" vertical="center"/>
    </xf>
    <xf numFmtId="0" fontId="27" fillId="2" borderId="1" xfId="0" applyFont="1" applyFill="1" applyBorder="1" applyAlignment="1">
      <alignment horizontal="center" vertical="center"/>
    </xf>
    <xf numFmtId="0" fontId="25" fillId="9" borderId="1" xfId="0" applyFont="1" applyFill="1" applyBorder="1" applyAlignment="1">
      <alignment horizontal="center" vertical="center"/>
    </xf>
    <xf numFmtId="0" fontId="27" fillId="11" borderId="1" xfId="0" applyFont="1" applyFill="1" applyBorder="1" applyAlignment="1">
      <alignment horizontal="center" vertical="center"/>
    </xf>
    <xf numFmtId="0" fontId="27" fillId="5" borderId="1" xfId="0" applyFont="1" applyFill="1" applyBorder="1" applyAlignment="1">
      <alignment horizontal="center" vertical="center"/>
    </xf>
    <xf numFmtId="0" fontId="27" fillId="10" borderId="1" xfId="0" applyFont="1" applyFill="1" applyBorder="1" applyAlignment="1">
      <alignment horizontal="center" vertical="center"/>
    </xf>
    <xf numFmtId="165" fontId="27" fillId="5" borderId="1" xfId="0" applyNumberFormat="1" applyFont="1" applyFill="1" applyBorder="1" applyAlignment="1">
      <alignment horizontal="center" vertical="center"/>
    </xf>
    <xf numFmtId="165" fontId="27" fillId="10" borderId="1" xfId="0" applyNumberFormat="1" applyFont="1" applyFill="1" applyBorder="1" applyAlignment="1">
      <alignment horizontal="center" vertical="center"/>
    </xf>
    <xf numFmtId="165" fontId="27" fillId="8" borderId="1" xfId="0" applyNumberFormat="1" applyFont="1" applyFill="1" applyBorder="1" applyAlignment="1">
      <alignment horizontal="center" vertical="center"/>
    </xf>
    <xf numFmtId="165" fontId="27" fillId="6" borderId="1" xfId="0" applyNumberFormat="1" applyFont="1" applyFill="1" applyBorder="1" applyAlignment="1">
      <alignment horizontal="center" vertical="center"/>
    </xf>
    <xf numFmtId="2" fontId="6" fillId="0" borderId="4" xfId="0" applyNumberFormat="1" applyFont="1" applyBorder="1" applyAlignment="1">
      <alignment horizontal="center" vertical="center" wrapText="1"/>
    </xf>
    <xf numFmtId="0" fontId="2" fillId="0" borderId="26" xfId="0" applyFont="1" applyBorder="1" applyAlignment="1">
      <alignment horizontal="center" vertical="center" wrapText="1"/>
    </xf>
    <xf numFmtId="164" fontId="2" fillId="0" borderId="26" xfId="0" applyNumberFormat="1" applyFont="1" applyBorder="1" applyAlignment="1">
      <alignment horizontal="center" vertical="center" wrapText="1"/>
    </xf>
    <xf numFmtId="0" fontId="2" fillId="0" borderId="26" xfId="0" applyFont="1" applyBorder="1" applyAlignment="1">
      <alignment horizontal="left" vertical="center" wrapText="1"/>
    </xf>
    <xf numFmtId="0" fontId="2" fillId="0" borderId="8" xfId="0" applyFont="1" applyBorder="1" applyAlignment="1">
      <alignment horizontal="left" vertical="center" wrapText="1"/>
    </xf>
    <xf numFmtId="2" fontId="6" fillId="0" borderId="28" xfId="0" applyNumberFormat="1" applyFont="1" applyBorder="1" applyAlignment="1">
      <alignment horizontal="center" vertical="center" wrapText="1"/>
    </xf>
    <xf numFmtId="0" fontId="7" fillId="0" borderId="29" xfId="0" applyFont="1" applyBorder="1" applyAlignment="1">
      <alignment horizontal="left" vertical="center" wrapText="1"/>
    </xf>
    <xf numFmtId="2" fontId="6" fillId="0" borderId="43" xfId="0" applyNumberFormat="1" applyFont="1" applyBorder="1" applyAlignment="1">
      <alignment horizontal="center" vertical="center" wrapText="1"/>
    </xf>
    <xf numFmtId="0" fontId="7" fillId="0" borderId="44" xfId="0" applyFont="1" applyBorder="1" applyAlignment="1">
      <alignment horizontal="center" vertical="center" wrapText="1"/>
    </xf>
    <xf numFmtId="164" fontId="7" fillId="0" borderId="44" xfId="0" applyNumberFormat="1" applyFont="1" applyBorder="1" applyAlignment="1">
      <alignment horizontal="center" vertical="center" wrapText="1"/>
    </xf>
    <xf numFmtId="0" fontId="7" fillId="0" borderId="44" xfId="0" applyFont="1" applyBorder="1" applyAlignment="1">
      <alignment horizontal="left" vertical="center" wrapText="1"/>
    </xf>
    <xf numFmtId="0" fontId="7" fillId="0" borderId="41" xfId="0" applyFont="1" applyBorder="1" applyAlignment="1">
      <alignment horizontal="left" vertical="center" wrapText="1"/>
    </xf>
    <xf numFmtId="2" fontId="6" fillId="0" borderId="48" xfId="0" applyNumberFormat="1" applyFont="1" applyBorder="1" applyAlignment="1">
      <alignment horizontal="center" vertical="center" wrapText="1"/>
    </xf>
    <xf numFmtId="0" fontId="2" fillId="0" borderId="48" xfId="0" applyFont="1" applyBorder="1" applyAlignment="1">
      <alignment horizontal="center" vertical="center" wrapText="1"/>
    </xf>
    <xf numFmtId="164" fontId="2" fillId="0" borderId="48" xfId="0" applyNumberFormat="1" applyFont="1" applyBorder="1" applyAlignment="1">
      <alignment horizontal="center" vertical="center" wrapText="1"/>
    </xf>
    <xf numFmtId="0" fontId="2" fillId="0" borderId="48" xfId="0" applyFont="1" applyBorder="1" applyAlignment="1">
      <alignment horizontal="left" vertical="center" wrapText="1"/>
    </xf>
    <xf numFmtId="2" fontId="6" fillId="0" borderId="33" xfId="0" applyNumberFormat="1" applyFont="1" applyBorder="1" applyAlignment="1">
      <alignment horizontal="center" vertical="center" wrapText="1"/>
    </xf>
    <xf numFmtId="0" fontId="3" fillId="0" borderId="32" xfId="0" applyFont="1" applyBorder="1" applyAlignment="1">
      <alignment horizontal="center" vertical="center" wrapText="1"/>
    </xf>
    <xf numFmtId="0" fontId="2" fillId="0" borderId="32" xfId="0" applyFont="1" applyBorder="1" applyAlignment="1">
      <alignment horizontal="center" vertical="center" wrapText="1"/>
    </xf>
    <xf numFmtId="164" fontId="2" fillId="0" borderId="32" xfId="0" applyNumberFormat="1" applyFont="1" applyBorder="1" applyAlignment="1">
      <alignment horizontal="center" vertical="center" wrapText="1"/>
    </xf>
    <xf numFmtId="0" fontId="2" fillId="0" borderId="32" xfId="0" applyFont="1" applyBorder="1" applyAlignment="1">
      <alignment horizontal="left" vertical="center" wrapText="1"/>
    </xf>
    <xf numFmtId="0" fontId="2" fillId="0" borderId="34" xfId="0" applyFont="1" applyBorder="1" applyAlignment="1">
      <alignment horizontal="left" vertical="center" wrapText="1"/>
    </xf>
    <xf numFmtId="2" fontId="6" fillId="0" borderId="45" xfId="0" applyNumberFormat="1" applyFont="1" applyBorder="1" applyAlignment="1">
      <alignment horizontal="center" vertical="center" wrapText="1"/>
    </xf>
    <xf numFmtId="0" fontId="2" fillId="0" borderId="46" xfId="0" applyFont="1" applyBorder="1" applyAlignment="1">
      <alignment horizontal="left" vertical="center" wrapText="1"/>
    </xf>
    <xf numFmtId="2" fontId="6" fillId="0" borderId="42" xfId="0" applyNumberFormat="1" applyFont="1" applyBorder="1" applyAlignment="1">
      <alignment horizontal="center" vertical="center" wrapText="1"/>
    </xf>
    <xf numFmtId="0" fontId="2" fillId="0" borderId="47" xfId="0" applyFont="1" applyBorder="1" applyAlignment="1">
      <alignment horizontal="center" vertical="center" wrapText="1"/>
    </xf>
    <xf numFmtId="164" fontId="2" fillId="0" borderId="47" xfId="0" applyNumberFormat="1" applyFont="1" applyBorder="1" applyAlignment="1">
      <alignment horizontal="center" vertical="center" wrapText="1"/>
    </xf>
    <xf numFmtId="0" fontId="2" fillId="0" borderId="47" xfId="0" applyFont="1" applyBorder="1" applyAlignment="1">
      <alignment horizontal="left" vertical="center" wrapText="1"/>
    </xf>
    <xf numFmtId="0" fontId="2" fillId="0" borderId="40" xfId="0" applyFont="1" applyBorder="1" applyAlignment="1">
      <alignment horizontal="left" vertical="center" wrapText="1"/>
    </xf>
    <xf numFmtId="0" fontId="6" fillId="0" borderId="0" xfId="0" applyFont="1"/>
    <xf numFmtId="9" fontId="6" fillId="0" borderId="0" xfId="0" applyNumberFormat="1" applyFont="1" applyAlignment="1">
      <alignment horizontal="center"/>
    </xf>
    <xf numFmtId="0" fontId="31" fillId="0" borderId="0" xfId="0" applyFont="1" applyAlignment="1">
      <alignment vertical="center" wrapText="1"/>
    </xf>
    <xf numFmtId="2" fontId="31" fillId="0" borderId="0" xfId="0" applyNumberFormat="1" applyFont="1" applyAlignment="1">
      <alignment vertical="center" wrapText="1"/>
    </xf>
    <xf numFmtId="0" fontId="32" fillId="0" borderId="0" xfId="0" applyFont="1" applyAlignment="1">
      <alignment vertical="center" wrapText="1"/>
    </xf>
    <xf numFmtId="0" fontId="31" fillId="0" borderId="0" xfId="0" applyFont="1" applyAlignment="1">
      <alignment vertical="top" wrapText="1"/>
    </xf>
    <xf numFmtId="166" fontId="6" fillId="0" borderId="0" xfId="0" applyNumberFormat="1" applyFont="1" applyAlignment="1">
      <alignment horizontal="center"/>
    </xf>
    <xf numFmtId="0" fontId="33" fillId="7" borderId="1" xfId="0" applyFont="1" applyFill="1" applyBorder="1" applyAlignment="1">
      <alignment horizontal="left" vertical="center"/>
    </xf>
    <xf numFmtId="2" fontId="31" fillId="0" borderId="1" xfId="0" applyNumberFormat="1" applyFont="1" applyBorder="1" applyAlignment="1">
      <alignment horizontal="left" vertical="top" wrapText="1"/>
    </xf>
    <xf numFmtId="2" fontId="34" fillId="0" borderId="2" xfId="0" applyNumberFormat="1" applyFont="1" applyBorder="1" applyAlignment="1">
      <alignment vertical="top" wrapText="1"/>
    </xf>
    <xf numFmtId="0" fontId="14" fillId="0" borderId="0" xfId="0" applyFont="1" applyFill="1" applyBorder="1" applyAlignment="1">
      <alignment horizontal="left" vertical="top" wrapText="1"/>
    </xf>
    <xf numFmtId="0" fontId="14"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8" fillId="0" borderId="59" xfId="0" applyFont="1" applyFill="1" applyBorder="1" applyAlignment="1">
      <alignment horizontal="center" vertical="top" wrapText="1"/>
    </xf>
    <xf numFmtId="0" fontId="18" fillId="0" borderId="59" xfId="0" applyFont="1" applyFill="1" applyBorder="1" applyAlignment="1">
      <alignment horizontal="left" vertical="top" wrapText="1"/>
    </xf>
    <xf numFmtId="14" fontId="18" fillId="0" borderId="59" xfId="0" applyNumberFormat="1" applyFont="1" applyFill="1" applyBorder="1" applyAlignment="1">
      <alignment horizontal="center" vertical="top" wrapText="1"/>
    </xf>
    <xf numFmtId="0" fontId="14" fillId="0" borderId="59" xfId="0" applyFont="1" applyFill="1" applyBorder="1" applyAlignment="1">
      <alignment horizontal="center" vertical="center" wrapText="1"/>
    </xf>
    <xf numFmtId="0" fontId="14" fillId="0" borderId="59" xfId="0" applyFont="1" applyFill="1" applyBorder="1" applyAlignment="1">
      <alignment horizontal="left" vertical="center" wrapText="1"/>
    </xf>
    <xf numFmtId="2" fontId="1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1" fontId="24" fillId="0" borderId="1"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wrapText="1"/>
    </xf>
    <xf numFmtId="167" fontId="24" fillId="12" borderId="1" xfId="0" applyNumberFormat="1" applyFont="1" applyFill="1" applyBorder="1" applyAlignment="1">
      <alignment horizontal="center" vertical="center" wrapText="1"/>
    </xf>
    <xf numFmtId="0" fontId="37" fillId="0" borderId="1" xfId="0" applyFont="1" applyBorder="1" applyAlignment="1">
      <alignment horizontal="center" vertical="center" wrapText="1"/>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14" fillId="0" borderId="1" xfId="0" applyFont="1" applyBorder="1" applyAlignment="1">
      <alignment vertical="center" wrapText="1"/>
    </xf>
    <xf numFmtId="0" fontId="24" fillId="0" borderId="1" xfId="0" applyFont="1" applyBorder="1" applyAlignment="1">
      <alignment vertical="center" wrapText="1"/>
    </xf>
    <xf numFmtId="2" fontId="14" fillId="0" borderId="1" xfId="0" applyNumberFormat="1" applyFont="1" applyBorder="1" applyAlignment="1">
      <alignment horizontal="left" vertical="center" wrapText="1"/>
    </xf>
    <xf numFmtId="164" fontId="24" fillId="0" borderId="1" xfId="0" applyNumberFormat="1" applyFont="1" applyBorder="1" applyAlignment="1">
      <alignment vertical="center" wrapText="1"/>
    </xf>
    <xf numFmtId="0" fontId="24" fillId="12" borderId="1" xfId="0" applyFont="1" applyFill="1" applyBorder="1" applyAlignment="1">
      <alignment vertical="center" wrapText="1"/>
    </xf>
    <xf numFmtId="167" fontId="24" fillId="0" borderId="1" xfId="0" applyNumberFormat="1" applyFont="1" applyFill="1" applyBorder="1" applyAlignment="1">
      <alignment vertical="center" wrapText="1"/>
    </xf>
    <xf numFmtId="14" fontId="14" fillId="0" borderId="1" xfId="0" applyNumberFormat="1" applyFont="1" applyBorder="1" applyAlignment="1">
      <alignment vertical="center" wrapText="1"/>
    </xf>
    <xf numFmtId="167" fontId="24" fillId="0" borderId="1" xfId="0" applyNumberFormat="1" applyFont="1" applyBorder="1" applyAlignment="1">
      <alignment vertical="center" wrapText="1"/>
    </xf>
    <xf numFmtId="0" fontId="24" fillId="0" borderId="1" xfId="0" applyFont="1" applyFill="1" applyBorder="1" applyAlignment="1">
      <alignment vertical="center" wrapText="1"/>
    </xf>
    <xf numFmtId="0" fontId="14" fillId="13" borderId="1" xfId="0" applyFont="1" applyFill="1" applyBorder="1" applyAlignment="1">
      <alignment vertical="center" wrapText="1"/>
    </xf>
    <xf numFmtId="167" fontId="24" fillId="0" borderId="1" xfId="0" applyNumberFormat="1" applyFont="1" applyBorder="1" applyAlignment="1">
      <alignment horizontal="center" vertical="center" wrapText="1"/>
    </xf>
    <xf numFmtId="0" fontId="36" fillId="0" borderId="1" xfId="0" applyFont="1" applyBorder="1" applyAlignment="1">
      <alignment vertical="top" wrapText="1"/>
    </xf>
    <xf numFmtId="0" fontId="24" fillId="1" borderId="1" xfId="0" applyFont="1" applyFill="1" applyBorder="1" applyAlignment="1">
      <alignment vertical="center" wrapText="1"/>
    </xf>
    <xf numFmtId="0" fontId="14" fillId="1" borderId="1" xfId="0" applyFont="1" applyFill="1" applyBorder="1" applyAlignment="1">
      <alignment vertical="center" wrapText="1"/>
    </xf>
    <xf numFmtId="14" fontId="14" fillId="1" borderId="1" xfId="0" applyNumberFormat="1" applyFont="1" applyFill="1" applyBorder="1" applyAlignment="1">
      <alignment vertical="center" wrapText="1"/>
    </xf>
    <xf numFmtId="16" fontId="14" fillId="0" borderId="1" xfId="0" applyNumberFormat="1" applyFont="1" applyBorder="1" applyAlignment="1">
      <alignment vertical="center" wrapText="1"/>
    </xf>
    <xf numFmtId="0" fontId="35" fillId="0" borderId="1" xfId="0" applyFont="1" applyBorder="1" applyAlignment="1">
      <alignment vertical="top" wrapText="1"/>
    </xf>
    <xf numFmtId="0" fontId="14" fillId="0" borderId="1" xfId="0" applyFont="1" applyFill="1" applyBorder="1" applyAlignment="1">
      <alignment vertical="center" wrapText="1"/>
    </xf>
    <xf numFmtId="0" fontId="18" fillId="1" borderId="1" xfId="0" applyFont="1" applyFill="1" applyBorder="1" applyAlignment="1">
      <alignment horizontal="center" vertical="center" wrapText="1"/>
    </xf>
    <xf numFmtId="0" fontId="18" fillId="0" borderId="1" xfId="0" applyFont="1" applyBorder="1" applyAlignment="1">
      <alignment horizontal="center" vertical="top" wrapText="1"/>
    </xf>
    <xf numFmtId="0" fontId="14" fillId="0" borderId="1" xfId="0" applyFont="1" applyBorder="1" applyAlignment="1">
      <alignment vertical="top" wrapText="1"/>
    </xf>
    <xf numFmtId="0" fontId="14" fillId="1" borderId="1" xfId="0" applyFont="1" applyFill="1" applyBorder="1" applyAlignment="1">
      <alignment vertical="top" wrapText="1"/>
    </xf>
    <xf numFmtId="0" fontId="38" fillId="0" borderId="1" xfId="0" applyFont="1" applyBorder="1" applyAlignment="1">
      <alignment vertical="top"/>
    </xf>
    <xf numFmtId="0" fontId="14" fillId="0" borderId="0" xfId="0" applyFont="1" applyBorder="1" applyAlignment="1">
      <alignment vertical="top" wrapText="1"/>
    </xf>
    <xf numFmtId="2" fontId="14" fillId="0" borderId="62" xfId="0" applyNumberFormat="1" applyFont="1" applyBorder="1" applyAlignment="1">
      <alignment horizontal="left" vertical="center" wrapText="1"/>
    </xf>
    <xf numFmtId="0" fontId="14" fillId="0" borderId="63" xfId="0" applyFont="1" applyBorder="1" applyAlignment="1">
      <alignment vertical="center" wrapText="1"/>
    </xf>
    <xf numFmtId="14" fontId="14" fillId="0" borderId="62" xfId="0" applyNumberFormat="1" applyFont="1" applyBorder="1" applyAlignment="1">
      <alignment vertical="center" wrapText="1"/>
    </xf>
    <xf numFmtId="0" fontId="14" fillId="0" borderId="64" xfId="0" applyFont="1" applyBorder="1" applyAlignment="1">
      <alignment vertical="top" wrapText="1"/>
    </xf>
    <xf numFmtId="0" fontId="4" fillId="0" borderId="1" xfId="0" applyFont="1" applyFill="1" applyBorder="1" applyAlignment="1">
      <alignment vertical="center" wrapText="1"/>
    </xf>
    <xf numFmtId="0" fontId="39" fillId="0" borderId="1" xfId="0" applyFont="1" applyBorder="1" applyAlignment="1">
      <alignment vertical="center" wrapText="1"/>
    </xf>
    <xf numFmtId="14" fontId="39" fillId="0" borderId="1" xfId="0" applyNumberFormat="1" applyFont="1" applyBorder="1" applyAlignment="1">
      <alignment vertical="center" wrapText="1"/>
    </xf>
    <xf numFmtId="0" fontId="40" fillId="0" borderId="1" xfId="0" applyFont="1" applyBorder="1" applyAlignment="1">
      <alignment horizontal="center" vertical="center" wrapText="1"/>
    </xf>
    <xf numFmtId="0" fontId="39" fillId="0" borderId="1" xfId="0" applyFont="1" applyBorder="1" applyAlignment="1">
      <alignment vertical="top" wrapText="1"/>
    </xf>
    <xf numFmtId="0" fontId="14" fillId="1" borderId="63" xfId="0" applyFont="1" applyFill="1" applyBorder="1" applyAlignment="1">
      <alignment vertical="center" wrapText="1"/>
    </xf>
    <xf numFmtId="14" fontId="14" fillId="1" borderId="62" xfId="0" applyNumberFormat="1" applyFont="1" applyFill="1" applyBorder="1" applyAlignment="1">
      <alignment vertical="center" wrapText="1"/>
    </xf>
    <xf numFmtId="0" fontId="14" fillId="1" borderId="64" xfId="0" applyFont="1" applyFill="1" applyBorder="1" applyAlignment="1">
      <alignment vertical="top" wrapText="1"/>
    </xf>
    <xf numFmtId="167" fontId="35" fillId="0" borderId="1" xfId="0" applyNumberFormat="1" applyFont="1" applyBorder="1" applyAlignment="1">
      <alignment vertical="top" wrapText="1"/>
    </xf>
    <xf numFmtId="0" fontId="27" fillId="10" borderId="0" xfId="0" applyFont="1" applyFill="1" applyAlignment="1">
      <alignment horizontal="center"/>
    </xf>
    <xf numFmtId="0" fontId="0" fillId="0" borderId="66" xfId="0" applyBorder="1"/>
    <xf numFmtId="0" fontId="0" fillId="0" borderId="4" xfId="0" applyBorder="1"/>
    <xf numFmtId="167" fontId="24" fillId="0" borderId="1" xfId="0" applyNumberFormat="1" applyFont="1" applyFill="1" applyBorder="1" applyAlignment="1">
      <alignment vertical="top" wrapText="1"/>
    </xf>
    <xf numFmtId="0" fontId="13" fillId="0" borderId="1" xfId="0" applyFont="1" applyBorder="1" applyAlignment="1">
      <alignment horizontal="left" vertical="center" wrapText="1"/>
    </xf>
    <xf numFmtId="167" fontId="13" fillId="0" borderId="1" xfId="0" applyNumberFormat="1" applyFont="1" applyBorder="1" applyAlignment="1">
      <alignment horizontal="left" vertical="center" wrapText="1"/>
    </xf>
    <xf numFmtId="167" fontId="46" fillId="0" borderId="1" xfId="0" applyNumberFormat="1" applyFont="1" applyBorder="1" applyAlignment="1">
      <alignment horizontal="left" vertical="center" wrapText="1"/>
    </xf>
    <xf numFmtId="167" fontId="13" fillId="0" borderId="1" xfId="0" applyNumberFormat="1" applyFont="1" applyFill="1" applyBorder="1" applyAlignment="1">
      <alignment horizontal="left" vertical="center" wrapText="1"/>
    </xf>
    <xf numFmtId="0" fontId="11" fillId="0" borderId="1" xfId="0" applyFont="1" applyBorder="1" applyAlignment="1">
      <alignment horizontal="left" vertical="center" wrapText="1"/>
    </xf>
    <xf numFmtId="0" fontId="48" fillId="0" borderId="1" xfId="0" applyFont="1" applyBorder="1" applyAlignment="1">
      <alignment horizontal="left" vertical="center" wrapText="1"/>
    </xf>
    <xf numFmtId="0" fontId="46" fillId="0" borderId="1" xfId="0" applyFont="1" applyBorder="1" applyAlignment="1">
      <alignment horizontal="left" vertical="center" wrapText="1"/>
    </xf>
    <xf numFmtId="164" fontId="13" fillId="0" borderId="1" xfId="0" applyNumberFormat="1" applyFont="1" applyBorder="1" applyAlignment="1">
      <alignment horizontal="left" vertical="center" wrapText="1"/>
    </xf>
    <xf numFmtId="0" fontId="13" fillId="0" borderId="1" xfId="0" applyFont="1" applyFill="1" applyBorder="1" applyAlignment="1">
      <alignment horizontal="left" vertical="center" wrapText="1"/>
    </xf>
    <xf numFmtId="167" fontId="47" fillId="0" borderId="1" xfId="0" applyNumberFormat="1" applyFont="1" applyBorder="1" applyAlignment="1">
      <alignment vertical="top" wrapText="1"/>
    </xf>
    <xf numFmtId="167" fontId="13" fillId="0" borderId="1" xfId="0" applyNumberFormat="1" applyFont="1" applyBorder="1" applyAlignment="1">
      <alignment horizontal="left" wrapText="1"/>
    </xf>
    <xf numFmtId="0" fontId="45" fillId="0" borderId="13" xfId="0" applyFont="1" applyBorder="1" applyAlignment="1">
      <alignment vertical="center" wrapText="1"/>
    </xf>
    <xf numFmtId="167" fontId="11" fillId="0" borderId="1" xfId="0" applyNumberFormat="1" applyFont="1" applyBorder="1" applyAlignment="1">
      <alignment horizontal="left" vertical="top" wrapText="1"/>
    </xf>
    <xf numFmtId="0" fontId="14" fillId="1" borderId="0" xfId="0" applyFont="1" applyFill="1" applyBorder="1" applyAlignment="1">
      <alignment vertical="top" wrapText="1"/>
    </xf>
    <xf numFmtId="49" fontId="14" fillId="2" borderId="0" xfId="0" applyNumberFormat="1" applyFont="1" applyFill="1" applyBorder="1" applyAlignment="1">
      <alignment horizontal="left" vertical="center"/>
    </xf>
    <xf numFmtId="49" fontId="14" fillId="2" borderId="20" xfId="0" applyNumberFormat="1" applyFont="1" applyFill="1" applyBorder="1" applyAlignment="1">
      <alignment horizontal="left" vertical="center"/>
    </xf>
    <xf numFmtId="49" fontId="13" fillId="2" borderId="19" xfId="0" applyNumberFormat="1" applyFont="1" applyFill="1" applyBorder="1" applyAlignment="1">
      <alignment horizontal="center" vertical="center"/>
    </xf>
    <xf numFmtId="49" fontId="13" fillId="2" borderId="0" xfId="0" applyNumberFormat="1" applyFont="1" applyFill="1" applyBorder="1" applyAlignment="1">
      <alignment horizontal="center" vertical="center"/>
    </xf>
    <xf numFmtId="49" fontId="13" fillId="2" borderId="20" xfId="0" applyNumberFormat="1" applyFont="1" applyFill="1" applyBorder="1" applyAlignment="1">
      <alignment horizontal="center" vertical="center"/>
    </xf>
    <xf numFmtId="1" fontId="13" fillId="2" borderId="24" xfId="0" applyNumberFormat="1" applyFont="1" applyFill="1" applyBorder="1" applyAlignment="1">
      <alignment horizontal="center" vertical="center"/>
    </xf>
    <xf numFmtId="1" fontId="13" fillId="2" borderId="19" xfId="0" applyNumberFormat="1" applyFont="1" applyFill="1" applyBorder="1" applyAlignment="1">
      <alignment horizontal="center" vertical="center"/>
    </xf>
    <xf numFmtId="1" fontId="13" fillId="2" borderId="0" xfId="0" applyNumberFormat="1" applyFont="1" applyFill="1" applyBorder="1" applyAlignment="1">
      <alignment horizontal="center" vertical="center"/>
    </xf>
    <xf numFmtId="9" fontId="13" fillId="2" borderId="19" xfId="0" applyNumberFormat="1" applyFont="1" applyFill="1" applyBorder="1" applyAlignment="1">
      <alignment horizontal="center" vertical="center"/>
    </xf>
    <xf numFmtId="9" fontId="13" fillId="2" borderId="0" xfId="0" applyNumberFormat="1" applyFont="1" applyFill="1" applyBorder="1" applyAlignment="1">
      <alignment horizontal="center" vertical="center"/>
    </xf>
    <xf numFmtId="9" fontId="13" fillId="2" borderId="3" xfId="0" applyNumberFormat="1" applyFont="1" applyFill="1" applyBorder="1" applyAlignment="1">
      <alignment horizontal="center" vertical="center"/>
    </xf>
    <xf numFmtId="0" fontId="12" fillId="7" borderId="60" xfId="0" applyFont="1" applyFill="1" applyBorder="1" applyAlignment="1">
      <alignment horizontal="center" vertical="center"/>
    </xf>
    <xf numFmtId="0" fontId="12" fillId="7" borderId="56" xfId="0" applyFont="1" applyFill="1" applyBorder="1" applyAlignment="1">
      <alignment horizontal="center" vertical="center"/>
    </xf>
    <xf numFmtId="0" fontId="12" fillId="7" borderId="57" xfId="0" applyFont="1" applyFill="1" applyBorder="1" applyAlignment="1">
      <alignment horizontal="center" vertical="center"/>
    </xf>
    <xf numFmtId="0" fontId="7" fillId="0" borderId="41" xfId="0" applyFont="1" applyBorder="1" applyAlignment="1">
      <alignment horizontal="center" vertical="center"/>
    </xf>
    <xf numFmtId="0" fontId="7" fillId="0" borderId="58" xfId="0" applyFont="1" applyBorder="1" applyAlignment="1">
      <alignment horizontal="center" vertical="center"/>
    </xf>
    <xf numFmtId="0" fontId="7" fillId="0" borderId="43" xfId="0" applyFont="1" applyBorder="1" applyAlignment="1">
      <alignment horizontal="center" vertical="center"/>
    </xf>
    <xf numFmtId="0" fontId="7" fillId="2" borderId="19"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0" xfId="0" applyFont="1" applyFill="1" applyBorder="1" applyAlignment="1">
      <alignment horizontal="center" vertical="center"/>
    </xf>
    <xf numFmtId="0" fontId="7" fillId="0" borderId="19" xfId="0" applyFont="1" applyBorder="1" applyAlignment="1">
      <alignment horizontal="center" vertical="center"/>
    </xf>
    <xf numFmtId="0" fontId="7" fillId="0" borderId="0" xfId="0" applyFont="1" applyBorder="1" applyAlignment="1">
      <alignment horizontal="center" vertical="center"/>
    </xf>
    <xf numFmtId="0" fontId="7" fillId="0" borderId="20" xfId="0" applyFont="1" applyBorder="1" applyAlignment="1">
      <alignment horizontal="center" vertical="center"/>
    </xf>
    <xf numFmtId="0" fontId="12" fillId="7" borderId="5" xfId="0" applyFont="1" applyFill="1" applyBorder="1" applyAlignment="1">
      <alignment horizontal="center" vertical="center"/>
    </xf>
    <xf numFmtId="0" fontId="12" fillId="7" borderId="6" xfId="0" applyFont="1" applyFill="1" applyBorder="1" applyAlignment="1">
      <alignment horizontal="center" vertical="center"/>
    </xf>
    <xf numFmtId="0" fontId="12" fillId="7" borderId="21" xfId="0" applyFont="1" applyFill="1" applyBorder="1" applyAlignment="1">
      <alignment horizontal="center" vertical="center"/>
    </xf>
    <xf numFmtId="0" fontId="7" fillId="0" borderId="7" xfId="0" applyFont="1" applyBorder="1" applyAlignment="1">
      <alignment horizontal="center" vertical="center"/>
    </xf>
    <xf numFmtId="1" fontId="14" fillId="2" borderId="7" xfId="0" applyNumberFormat="1" applyFont="1" applyFill="1" applyBorder="1" applyAlignment="1">
      <alignment horizontal="center" vertical="center"/>
    </xf>
    <xf numFmtId="1" fontId="14" fillId="2" borderId="0" xfId="0" applyNumberFormat="1" applyFont="1" applyFill="1" applyBorder="1" applyAlignment="1">
      <alignment horizontal="center" vertical="center"/>
    </xf>
    <xf numFmtId="0" fontId="7" fillId="2" borderId="10"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9" xfId="0" applyFont="1" applyFill="1" applyBorder="1" applyAlignment="1">
      <alignment horizontal="center" vertical="center"/>
    </xf>
    <xf numFmtId="0" fontId="7" fillId="0" borderId="3" xfId="0" applyFont="1" applyBorder="1" applyAlignment="1">
      <alignment horizontal="center" vertical="center"/>
    </xf>
    <xf numFmtId="0" fontId="7" fillId="2" borderId="3"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17" fillId="0" borderId="0" xfId="0" applyFont="1" applyAlignment="1">
      <alignment vertical="center"/>
    </xf>
    <xf numFmtId="0" fontId="16" fillId="0" borderId="0" xfId="0" applyFont="1" applyAlignment="1">
      <alignment vertical="center"/>
    </xf>
    <xf numFmtId="1" fontId="14" fillId="0" borderId="2" xfId="0" applyNumberFormat="1" applyFont="1" applyBorder="1" applyAlignment="1">
      <alignment horizontal="left" vertical="center" indent="2"/>
    </xf>
    <xf numFmtId="1" fontId="14" fillId="0" borderId="4" xfId="0" applyNumberFormat="1" applyFont="1" applyBorder="1" applyAlignment="1">
      <alignment horizontal="left" vertical="center" indent="2"/>
    </xf>
    <xf numFmtId="0" fontId="12" fillId="0" borderId="2" xfId="0" applyFont="1" applyBorder="1" applyAlignment="1">
      <alignment horizontal="right" vertical="center"/>
    </xf>
    <xf numFmtId="166" fontId="14" fillId="0" borderId="2" xfId="0" applyNumberFormat="1" applyFont="1" applyBorder="1" applyAlignment="1">
      <alignment horizontal="left" vertical="center"/>
    </xf>
    <xf numFmtId="166" fontId="14" fillId="0" borderId="2" xfId="0" applyNumberFormat="1" applyFont="1" applyBorder="1" applyAlignment="1">
      <alignment horizontal="center" vertical="center"/>
    </xf>
    <xf numFmtId="0" fontId="12" fillId="0" borderId="8" xfId="0" applyFont="1" applyBorder="1" applyAlignment="1">
      <alignment horizontal="center" vertical="center"/>
    </xf>
    <xf numFmtId="0" fontId="12" fillId="0" borderId="2" xfId="0" applyFont="1"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vertical="center"/>
    </xf>
    <xf numFmtId="166" fontId="6"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xf>
    <xf numFmtId="0" fontId="10" fillId="7" borderId="32" xfId="0" applyFont="1" applyFill="1" applyBorder="1" applyAlignment="1">
      <alignment horizontal="left" vertical="center"/>
    </xf>
    <xf numFmtId="0" fontId="10" fillId="7" borderId="34" xfId="0" applyFont="1" applyFill="1" applyBorder="1" applyAlignment="1">
      <alignment horizontal="left" vertical="center"/>
    </xf>
    <xf numFmtId="0" fontId="14" fillId="0" borderId="0" xfId="0" applyFont="1" applyAlignment="1">
      <alignment horizontal="left" vertical="center"/>
    </xf>
    <xf numFmtId="0" fontId="14" fillId="0" borderId="3" xfId="0" applyFont="1" applyBorder="1" applyAlignment="1">
      <alignment horizontal="left" vertical="center"/>
    </xf>
    <xf numFmtId="49" fontId="14" fillId="2" borderId="0" xfId="0" applyNumberFormat="1" applyFont="1" applyFill="1" applyAlignment="1">
      <alignment horizontal="left" vertical="center"/>
    </xf>
    <xf numFmtId="49" fontId="14" fillId="2" borderId="3" xfId="0" applyNumberFormat="1" applyFont="1" applyFill="1" applyBorder="1" applyAlignment="1">
      <alignment horizontal="left" vertical="center"/>
    </xf>
    <xf numFmtId="0" fontId="12" fillId="7" borderId="33" xfId="0" applyFont="1" applyFill="1" applyBorder="1" applyAlignment="1">
      <alignment horizontal="center" vertical="center"/>
    </xf>
    <xf numFmtId="0" fontId="12" fillId="7" borderId="32" xfId="0" applyFont="1" applyFill="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2" borderId="7" xfId="0" applyFont="1" applyFill="1" applyBorder="1" applyAlignment="1">
      <alignment horizontal="center" vertical="center"/>
    </xf>
    <xf numFmtId="0" fontId="12" fillId="2" borderId="0" xfId="0" applyFont="1" applyFill="1" applyAlignment="1">
      <alignment horizontal="center" vertical="center"/>
    </xf>
    <xf numFmtId="0" fontId="12" fillId="7" borderId="5" xfId="0" applyFont="1" applyFill="1" applyBorder="1" applyAlignment="1">
      <alignment vertical="center"/>
    </xf>
    <xf numFmtId="0" fontId="12" fillId="7" borderId="6" xfId="0" applyFont="1" applyFill="1" applyBorder="1" applyAlignment="1">
      <alignment vertical="center"/>
    </xf>
    <xf numFmtId="0" fontId="12" fillId="7" borderId="9" xfId="0" applyFont="1" applyFill="1" applyBorder="1" applyAlignment="1">
      <alignment vertical="center"/>
    </xf>
    <xf numFmtId="0" fontId="6" fillId="0" borderId="7" xfId="0" applyFont="1" applyBorder="1" applyAlignment="1">
      <alignment horizontal="left" vertical="center"/>
    </xf>
    <xf numFmtId="1" fontId="6" fillId="0" borderId="0" xfId="0" applyNumberFormat="1" applyFont="1" applyAlignment="1">
      <alignment horizontal="left" vertical="center"/>
    </xf>
    <xf numFmtId="0" fontId="14" fillId="0" borderId="2" xfId="0" applyFont="1" applyBorder="1" applyAlignment="1">
      <alignment horizontal="left" vertical="center"/>
    </xf>
    <xf numFmtId="0" fontId="14" fillId="0" borderId="4" xfId="0" applyFont="1" applyBorder="1" applyAlignment="1">
      <alignment horizontal="left" vertical="center"/>
    </xf>
    <xf numFmtId="0" fontId="10" fillId="7" borderId="32"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28" xfId="0" applyFont="1" applyFill="1" applyBorder="1" applyAlignment="1">
      <alignment horizontal="center" vertical="center"/>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8" fillId="7" borderId="20" xfId="0" applyFont="1" applyFill="1" applyBorder="1" applyAlignment="1">
      <alignment horizontal="center" vertical="center"/>
    </xf>
    <xf numFmtId="0" fontId="18" fillId="7" borderId="24" xfId="0" applyFont="1" applyFill="1" applyBorder="1" applyAlignment="1">
      <alignment horizontal="center" vertical="center"/>
    </xf>
    <xf numFmtId="0" fontId="18" fillId="7" borderId="39" xfId="0" applyFont="1" applyFill="1" applyBorder="1" applyAlignment="1">
      <alignment horizontal="center" vertical="center"/>
    </xf>
    <xf numFmtId="9" fontId="13" fillId="0" borderId="19" xfId="0" applyNumberFormat="1" applyFont="1" applyBorder="1" applyAlignment="1">
      <alignment horizontal="center" vertical="center"/>
    </xf>
    <xf numFmtId="9" fontId="13" fillId="0" borderId="0" xfId="0" applyNumberFormat="1" applyFont="1" applyAlignment="1">
      <alignment horizontal="center" vertical="center"/>
    </xf>
    <xf numFmtId="9" fontId="13" fillId="0" borderId="3" xfId="0" applyNumberFormat="1" applyFont="1" applyBorder="1" applyAlignment="1">
      <alignment horizontal="center" vertical="center"/>
    </xf>
    <xf numFmtId="9" fontId="13" fillId="2" borderId="16" xfId="0" applyNumberFormat="1" applyFont="1" applyFill="1" applyBorder="1" applyAlignment="1">
      <alignment horizontal="center" vertical="center"/>
    </xf>
    <xf numFmtId="9" fontId="13" fillId="2" borderId="14" xfId="0" applyNumberFormat="1" applyFont="1" applyFill="1" applyBorder="1" applyAlignment="1">
      <alignment horizontal="center" vertical="center"/>
    </xf>
    <xf numFmtId="9" fontId="13" fillId="2" borderId="31" xfId="0" applyNumberFormat="1" applyFont="1" applyFill="1" applyBorder="1" applyAlignment="1">
      <alignment horizontal="center" vertical="center"/>
    </xf>
    <xf numFmtId="9" fontId="13" fillId="0" borderId="16" xfId="0" applyNumberFormat="1" applyFont="1" applyBorder="1" applyAlignment="1">
      <alignment horizontal="center" vertical="center"/>
    </xf>
    <xf numFmtId="9" fontId="13" fillId="0" borderId="14" xfId="0" applyNumberFormat="1" applyFont="1" applyBorder="1" applyAlignment="1">
      <alignment horizontal="center" vertical="center"/>
    </xf>
    <xf numFmtId="9" fontId="13" fillId="0" borderId="31" xfId="0" applyNumberFormat="1" applyFont="1" applyBorder="1" applyAlignment="1">
      <alignment horizontal="center" vertical="center"/>
    </xf>
    <xf numFmtId="0" fontId="12" fillId="7" borderId="21" xfId="0" applyFont="1" applyFill="1" applyBorder="1" applyAlignment="1">
      <alignment horizontal="left" vertical="center"/>
    </xf>
    <xf numFmtId="0" fontId="12" fillId="7" borderId="12" xfId="0" applyFont="1" applyFill="1" applyBorder="1" applyAlignment="1">
      <alignment horizontal="left" vertical="center"/>
    </xf>
    <xf numFmtId="0" fontId="12" fillId="7" borderId="20" xfId="0" applyFont="1" applyFill="1" applyBorder="1" applyAlignment="1">
      <alignment horizontal="left" vertical="center"/>
    </xf>
    <xf numFmtId="0" fontId="12" fillId="7" borderId="24" xfId="0" applyFont="1" applyFill="1" applyBorder="1" applyAlignment="1">
      <alignment horizontal="left" vertical="center"/>
    </xf>
    <xf numFmtId="1" fontId="14" fillId="0" borderId="7" xfId="0" applyNumberFormat="1" applyFont="1" applyBorder="1" applyAlignment="1">
      <alignment horizontal="center" vertical="center"/>
    </xf>
    <xf numFmtId="1" fontId="14" fillId="0" borderId="0" xfId="0" applyNumberFormat="1" applyFont="1" applyAlignment="1">
      <alignment horizontal="center" vertical="center"/>
    </xf>
    <xf numFmtId="165" fontId="8" fillId="8" borderId="24" xfId="0" applyNumberFormat="1" applyFont="1" applyFill="1" applyBorder="1" applyAlignment="1">
      <alignment horizontal="center" vertical="center"/>
    </xf>
    <xf numFmtId="165" fontId="8" fillId="11" borderId="35" xfId="0" applyNumberFormat="1" applyFont="1" applyFill="1" applyBorder="1" applyAlignment="1">
      <alignment horizontal="center" vertical="center"/>
    </xf>
    <xf numFmtId="165" fontId="8" fillId="11" borderId="7" xfId="0" applyNumberFormat="1" applyFont="1" applyFill="1" applyBorder="1" applyAlignment="1">
      <alignment horizontal="center" vertical="center"/>
    </xf>
    <xf numFmtId="165" fontId="8" fillId="10" borderId="24" xfId="0" applyNumberFormat="1" applyFont="1" applyFill="1" applyBorder="1" applyAlignment="1">
      <alignment horizontal="center" vertical="center"/>
    </xf>
    <xf numFmtId="0" fontId="12" fillId="7" borderId="49" xfId="0" applyFont="1" applyFill="1" applyBorder="1" applyAlignment="1">
      <alignment horizontal="center" vertical="center"/>
    </xf>
    <xf numFmtId="1" fontId="13" fillId="2" borderId="0" xfId="0" applyNumberFormat="1" applyFont="1" applyFill="1" applyAlignment="1">
      <alignment horizontal="center" vertical="center"/>
    </xf>
    <xf numFmtId="1" fontId="6" fillId="2" borderId="7" xfId="0" applyNumberFormat="1" applyFont="1" applyFill="1" applyBorder="1" applyAlignment="1">
      <alignment horizontal="left" vertical="center"/>
    </xf>
    <xf numFmtId="1" fontId="6" fillId="2" borderId="0" xfId="0" applyNumberFormat="1" applyFont="1" applyFill="1" applyAlignment="1">
      <alignment horizontal="left" vertical="center"/>
    </xf>
    <xf numFmtId="1" fontId="6" fillId="0" borderId="7" xfId="0" applyNumberFormat="1" applyFont="1" applyBorder="1" applyAlignment="1">
      <alignment horizontal="left" vertical="center"/>
    </xf>
    <xf numFmtId="0" fontId="6" fillId="2" borderId="8" xfId="0" applyFont="1" applyFill="1" applyBorder="1" applyAlignment="1">
      <alignment horizontal="left" vertical="center"/>
    </xf>
    <xf numFmtId="1" fontId="6" fillId="2" borderId="2" xfId="0" applyNumberFormat="1" applyFont="1" applyFill="1" applyBorder="1" applyAlignment="1">
      <alignment horizontal="left" vertical="center"/>
    </xf>
    <xf numFmtId="49" fontId="7" fillId="0" borderId="0" xfId="0" applyNumberFormat="1" applyFont="1" applyAlignment="1">
      <alignment horizontal="left" vertical="center"/>
    </xf>
    <xf numFmtId="49" fontId="7" fillId="0" borderId="3" xfId="0" applyNumberFormat="1" applyFont="1" applyBorder="1" applyAlignment="1">
      <alignment horizontal="left" vertical="center"/>
    </xf>
    <xf numFmtId="0" fontId="7" fillId="2" borderId="0" xfId="0" applyFont="1" applyFill="1" applyAlignment="1">
      <alignment horizontal="left" vertical="center"/>
    </xf>
    <xf numFmtId="0" fontId="7" fillId="2" borderId="3" xfId="0" applyFont="1" applyFill="1" applyBorder="1" applyAlignment="1">
      <alignment horizontal="left" vertical="center"/>
    </xf>
    <xf numFmtId="0" fontId="7" fillId="0" borderId="0" xfId="0" applyFont="1" applyAlignment="1">
      <alignment horizontal="left" vertical="center"/>
    </xf>
    <xf numFmtId="0" fontId="7" fillId="0" borderId="3" xfId="0" applyFont="1" applyBorder="1" applyAlignment="1">
      <alignment horizontal="left" vertical="center"/>
    </xf>
    <xf numFmtId="0" fontId="7" fillId="2" borderId="2" xfId="0" applyFont="1" applyFill="1" applyBorder="1" applyAlignment="1">
      <alignment horizontal="left" vertical="center"/>
    </xf>
    <xf numFmtId="0" fontId="7" fillId="2" borderId="4" xfId="0" applyFont="1" applyFill="1" applyBorder="1" applyAlignment="1">
      <alignment horizontal="left" vertical="center"/>
    </xf>
    <xf numFmtId="0" fontId="12" fillId="7" borderId="27" xfId="0" applyFont="1" applyFill="1" applyBorder="1" applyAlignment="1">
      <alignment vertical="center"/>
    </xf>
    <xf numFmtId="0" fontId="11" fillId="0" borderId="35" xfId="0" applyFont="1" applyBorder="1" applyAlignment="1">
      <alignment horizontal="center" vertical="center" wrapText="1"/>
    </xf>
    <xf numFmtId="0" fontId="12" fillId="7" borderId="12" xfId="0" applyFont="1" applyFill="1" applyBorder="1" applyAlignment="1">
      <alignment horizontal="center" vertical="center"/>
    </xf>
    <xf numFmtId="0" fontId="12" fillId="7" borderId="37" xfId="0" applyFont="1" applyFill="1" applyBorder="1" applyAlignment="1">
      <alignment horizontal="center" vertical="center"/>
    </xf>
    <xf numFmtId="0" fontId="12" fillId="7" borderId="36" xfId="0" applyFont="1" applyFill="1" applyBorder="1" applyAlignment="1">
      <alignment horizontal="center" vertical="center"/>
    </xf>
    <xf numFmtId="0" fontId="12" fillId="7" borderId="38" xfId="0" applyFont="1" applyFill="1" applyBorder="1" applyAlignment="1">
      <alignment horizontal="center" vertical="center"/>
    </xf>
    <xf numFmtId="0" fontId="12" fillId="7" borderId="19" xfId="0" applyFont="1" applyFill="1" applyBorder="1" applyAlignment="1">
      <alignment horizontal="center" vertical="center"/>
    </xf>
    <xf numFmtId="0" fontId="12" fillId="7" borderId="24" xfId="0" applyFont="1" applyFill="1" applyBorder="1" applyAlignment="1">
      <alignment horizontal="center" vertical="center"/>
    </xf>
    <xf numFmtId="49" fontId="13" fillId="0" borderId="19"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20" xfId="0" applyNumberFormat="1" applyFont="1" applyBorder="1" applyAlignment="1">
      <alignment horizontal="center" vertical="center"/>
    </xf>
    <xf numFmtId="49" fontId="13" fillId="2" borderId="0" xfId="0" applyNumberFormat="1" applyFont="1" applyFill="1" applyAlignment="1">
      <alignment horizontal="center" vertical="center"/>
    </xf>
    <xf numFmtId="0" fontId="18" fillId="7" borderId="19" xfId="0" applyFont="1" applyFill="1" applyBorder="1" applyAlignment="1">
      <alignment horizontal="center" vertical="center"/>
    </xf>
    <xf numFmtId="1" fontId="13" fillId="0" borderId="19" xfId="0" applyNumberFormat="1" applyFont="1" applyBorder="1" applyAlignment="1">
      <alignment horizontal="center" vertical="center"/>
    </xf>
    <xf numFmtId="1" fontId="13" fillId="0" borderId="0" xfId="0" applyNumberFormat="1" applyFont="1" applyAlignment="1">
      <alignment horizontal="center" vertical="center"/>
    </xf>
    <xf numFmtId="165" fontId="6" fillId="9" borderId="52" xfId="0" applyNumberFormat="1" applyFont="1" applyFill="1" applyBorder="1" applyAlignment="1">
      <alignment horizontal="center" vertical="center"/>
    </xf>
    <xf numFmtId="165" fontId="6" fillId="9" borderId="50" xfId="0" applyNumberFormat="1" applyFont="1" applyFill="1" applyBorder="1" applyAlignment="1">
      <alignment horizontal="center" vertical="center"/>
    </xf>
    <xf numFmtId="1" fontId="29" fillId="0" borderId="55" xfId="0" applyNumberFormat="1" applyFont="1" applyBorder="1" applyAlignment="1">
      <alignment horizontal="center" vertical="center"/>
    </xf>
    <xf numFmtId="1" fontId="29" fillId="0" borderId="53" xfId="0" applyNumberFormat="1" applyFont="1" applyBorder="1" applyAlignment="1">
      <alignment horizontal="center" vertical="center"/>
    </xf>
    <xf numFmtId="49" fontId="14" fillId="0" borderId="0" xfId="0" applyNumberFormat="1" applyFont="1" applyAlignment="1">
      <alignment horizontal="left" vertical="center"/>
    </xf>
    <xf numFmtId="49" fontId="14" fillId="0" borderId="20" xfId="0" applyNumberFormat="1" applyFont="1" applyBorder="1" applyAlignment="1">
      <alignment horizontal="left" vertical="center"/>
    </xf>
    <xf numFmtId="165" fontId="8" fillId="6" borderId="3" xfId="0" applyNumberFormat="1" applyFont="1" applyFill="1" applyBorder="1" applyAlignment="1">
      <alignment horizontal="center" vertical="center"/>
    </xf>
    <xf numFmtId="165" fontId="8" fillId="6" borderId="35" xfId="0" applyNumberFormat="1" applyFont="1" applyFill="1" applyBorder="1" applyAlignment="1">
      <alignment horizontal="center" vertical="center"/>
    </xf>
    <xf numFmtId="1" fontId="13" fillId="0" borderId="24" xfId="0" applyNumberFormat="1" applyFont="1" applyBorder="1" applyAlignment="1">
      <alignment horizontal="center" vertical="center"/>
    </xf>
    <xf numFmtId="1" fontId="14" fillId="2" borderId="0" xfId="0" applyNumberFormat="1" applyFont="1" applyFill="1" applyAlignment="1">
      <alignment horizontal="center" vertical="center"/>
    </xf>
    <xf numFmtId="1" fontId="4" fillId="0" borderId="8" xfId="0" applyNumberFormat="1" applyFont="1" applyBorder="1" applyAlignment="1">
      <alignment horizontal="center" vertical="center"/>
    </xf>
    <xf numFmtId="1" fontId="4" fillId="0" borderId="2" xfId="0" applyNumberFormat="1" applyFont="1" applyBorder="1" applyAlignment="1">
      <alignment horizontal="center" vertical="center"/>
    </xf>
    <xf numFmtId="165" fontId="6" fillId="9" borderId="51" xfId="0" applyNumberFormat="1" applyFont="1" applyFill="1" applyBorder="1" applyAlignment="1">
      <alignment horizontal="center" vertical="center"/>
    </xf>
    <xf numFmtId="1" fontId="21" fillId="0" borderId="53" xfId="0" applyNumberFormat="1" applyFont="1" applyBorder="1" applyAlignment="1">
      <alignment horizontal="center" vertical="center"/>
    </xf>
    <xf numFmtId="1" fontId="21" fillId="0" borderId="54" xfId="0" applyNumberFormat="1" applyFont="1" applyBorder="1" applyAlignment="1">
      <alignment horizontal="center" vertical="center"/>
    </xf>
    <xf numFmtId="1" fontId="28" fillId="0" borderId="53" xfId="0" applyNumberFormat="1" applyFont="1" applyBorder="1" applyAlignment="1">
      <alignment horizontal="center" vertical="center"/>
    </xf>
    <xf numFmtId="1" fontId="28" fillId="0" borderId="54" xfId="0" applyNumberFormat="1" applyFont="1" applyBorder="1" applyAlignment="1">
      <alignment horizontal="center" vertical="center"/>
    </xf>
    <xf numFmtId="0" fontId="23" fillId="2" borderId="65" xfId="0" applyFont="1" applyFill="1" applyBorder="1" applyAlignment="1">
      <alignment horizontal="center" vertical="center"/>
    </xf>
    <xf numFmtId="0" fontId="23" fillId="2" borderId="58" xfId="0" applyFont="1" applyFill="1" applyBorder="1" applyAlignment="1">
      <alignment horizontal="center" vertical="center"/>
    </xf>
    <xf numFmtId="0" fontId="23" fillId="2" borderId="66" xfId="0" applyFont="1" applyFill="1" applyBorder="1" applyAlignment="1">
      <alignment horizontal="center" vertical="center"/>
    </xf>
    <xf numFmtId="1" fontId="43" fillId="0" borderId="8" xfId="0" applyNumberFormat="1" applyFont="1" applyBorder="1" applyAlignment="1">
      <alignment horizontal="center" vertical="center"/>
    </xf>
    <xf numFmtId="1" fontId="43" fillId="0" borderId="2" xfId="0" applyNumberFormat="1" applyFont="1" applyBorder="1" applyAlignment="1">
      <alignment horizontal="center" vertical="center"/>
    </xf>
    <xf numFmtId="1" fontId="43" fillId="0" borderId="4" xfId="0" applyNumberFormat="1" applyFont="1" applyBorder="1" applyAlignment="1">
      <alignment horizontal="center" vertical="center"/>
    </xf>
    <xf numFmtId="0" fontId="10" fillId="9" borderId="65" xfId="0" applyFont="1" applyFill="1" applyBorder="1" applyAlignment="1">
      <alignment horizontal="center" vertical="center"/>
    </xf>
    <xf numFmtId="0" fontId="10" fillId="9" borderId="58" xfId="0" applyFont="1" applyFill="1" applyBorder="1" applyAlignment="1">
      <alignment horizontal="center" vertical="center"/>
    </xf>
    <xf numFmtId="0" fontId="10" fillId="9" borderId="66" xfId="0" applyFont="1" applyFill="1" applyBorder="1" applyAlignment="1">
      <alignment horizontal="center" vertical="center"/>
    </xf>
    <xf numFmtId="1" fontId="2" fillId="0" borderId="67" xfId="0" applyNumberFormat="1" applyFont="1" applyBorder="1" applyAlignment="1">
      <alignment horizontal="center" vertical="center"/>
    </xf>
    <xf numFmtId="1" fontId="2" fillId="0" borderId="68" xfId="0" applyNumberFormat="1" applyFont="1" applyBorder="1" applyAlignment="1">
      <alignment horizontal="center" vertical="center"/>
    </xf>
    <xf numFmtId="1" fontId="2" fillId="0" borderId="69" xfId="0" applyNumberFormat="1" applyFont="1" applyBorder="1" applyAlignment="1">
      <alignment horizontal="center" vertical="center"/>
    </xf>
    <xf numFmtId="0" fontId="8" fillId="4" borderId="65" xfId="0" applyFont="1" applyFill="1" applyBorder="1" applyAlignment="1">
      <alignment horizontal="center" vertical="center"/>
    </xf>
    <xf numFmtId="0" fontId="8" fillId="4" borderId="58" xfId="0" applyFont="1" applyFill="1" applyBorder="1" applyAlignment="1">
      <alignment horizontal="center" vertical="center"/>
    </xf>
    <xf numFmtId="0" fontId="8" fillId="4" borderId="66" xfId="0" applyFont="1" applyFill="1" applyBorder="1" applyAlignment="1">
      <alignment horizontal="center" vertical="center"/>
    </xf>
    <xf numFmtId="1" fontId="2" fillId="0" borderId="8" xfId="0" applyNumberFormat="1" applyFont="1" applyBorder="1" applyAlignment="1">
      <alignment horizontal="center" vertical="center"/>
    </xf>
    <xf numFmtId="1" fontId="2" fillId="0" borderId="2" xfId="0" applyNumberFormat="1" applyFont="1" applyBorder="1" applyAlignment="1">
      <alignment horizontal="center" vertical="center"/>
    </xf>
    <xf numFmtId="1" fontId="2" fillId="0" borderId="4" xfId="0" applyNumberFormat="1" applyFont="1" applyBorder="1" applyAlignment="1">
      <alignment horizontal="center" vertical="center"/>
    </xf>
    <xf numFmtId="0" fontId="8" fillId="3" borderId="65" xfId="0" applyFont="1" applyFill="1" applyBorder="1" applyAlignment="1">
      <alignment horizontal="center" vertical="center"/>
    </xf>
    <xf numFmtId="0" fontId="8" fillId="3" borderId="58" xfId="0" applyFont="1" applyFill="1" applyBorder="1" applyAlignment="1">
      <alignment horizontal="center" vertical="center"/>
    </xf>
    <xf numFmtId="0" fontId="8" fillId="5" borderId="65" xfId="0" applyFont="1" applyFill="1" applyBorder="1" applyAlignment="1">
      <alignment horizontal="center" vertical="center"/>
    </xf>
    <xf numFmtId="0" fontId="8" fillId="5" borderId="58" xfId="0" applyFont="1" applyFill="1" applyBorder="1" applyAlignment="1">
      <alignment horizontal="center" vertical="center"/>
    </xf>
    <xf numFmtId="0" fontId="8" fillId="5" borderId="66" xfId="0" applyFont="1" applyFill="1" applyBorder="1" applyAlignment="1">
      <alignment horizontal="center" vertical="center"/>
    </xf>
    <xf numFmtId="0" fontId="42" fillId="10" borderId="65" xfId="0" applyFont="1" applyFill="1" applyBorder="1" applyAlignment="1">
      <alignment horizontal="center" vertical="center"/>
    </xf>
    <xf numFmtId="0" fontId="42" fillId="10" borderId="58" xfId="0" applyFont="1" applyFill="1" applyBorder="1" applyAlignment="1">
      <alignment horizontal="center" vertical="center"/>
    </xf>
    <xf numFmtId="0" fontId="42" fillId="10" borderId="66" xfId="0" applyFont="1" applyFill="1" applyBorder="1" applyAlignment="1">
      <alignment horizontal="center" vertical="center"/>
    </xf>
    <xf numFmtId="1" fontId="19" fillId="0" borderId="8" xfId="0" applyNumberFormat="1" applyFont="1" applyBorder="1" applyAlignment="1">
      <alignment horizontal="center" vertical="center"/>
    </xf>
    <xf numFmtId="1" fontId="19" fillId="0" borderId="2" xfId="0" applyNumberFormat="1" applyFont="1" applyBorder="1" applyAlignment="1">
      <alignment horizontal="center" vertical="center"/>
    </xf>
    <xf numFmtId="1" fontId="19" fillId="0" borderId="4" xfId="0" applyNumberFormat="1" applyFont="1" applyBorder="1" applyAlignment="1">
      <alignment horizontal="center" vertical="center"/>
    </xf>
    <xf numFmtId="0" fontId="8" fillId="8" borderId="65" xfId="0" applyFont="1" applyFill="1" applyBorder="1" applyAlignment="1">
      <alignment horizontal="center" vertical="center"/>
    </xf>
    <xf numFmtId="0" fontId="8" fillId="8" borderId="58" xfId="0" applyFont="1" applyFill="1" applyBorder="1" applyAlignment="1">
      <alignment horizontal="center" vertical="center"/>
    </xf>
    <xf numFmtId="0" fontId="8" fillId="8" borderId="66" xfId="0" applyFont="1" applyFill="1" applyBorder="1" applyAlignment="1">
      <alignment horizontal="center" vertical="center"/>
    </xf>
    <xf numFmtId="1" fontId="22" fillId="0" borderId="8" xfId="0" applyNumberFormat="1" applyFont="1" applyBorder="1" applyAlignment="1">
      <alignment horizontal="center" vertical="center"/>
    </xf>
    <xf numFmtId="1" fontId="22" fillId="0" borderId="2" xfId="0" applyNumberFormat="1" applyFont="1" applyBorder="1" applyAlignment="1">
      <alignment horizontal="center" vertical="center"/>
    </xf>
    <xf numFmtId="1" fontId="22" fillId="0" borderId="4" xfId="0" applyNumberFormat="1" applyFont="1" applyBorder="1" applyAlignment="1">
      <alignment horizontal="center" vertical="center"/>
    </xf>
    <xf numFmtId="0" fontId="8" fillId="10" borderId="65" xfId="0" applyFont="1" applyFill="1" applyBorder="1" applyAlignment="1">
      <alignment horizontal="center" vertical="center"/>
    </xf>
    <xf numFmtId="0" fontId="8" fillId="10" borderId="58" xfId="0" applyFont="1" applyFill="1" applyBorder="1" applyAlignment="1">
      <alignment horizontal="center" vertical="center"/>
    </xf>
    <xf numFmtId="0" fontId="8" fillId="10" borderId="66" xfId="0" applyFont="1" applyFill="1" applyBorder="1" applyAlignment="1">
      <alignment horizontal="center" vertical="center"/>
    </xf>
    <xf numFmtId="1" fontId="5" fillId="0" borderId="8" xfId="0" applyNumberFormat="1" applyFont="1" applyBorder="1" applyAlignment="1">
      <alignment horizontal="center" vertical="center"/>
    </xf>
    <xf numFmtId="1" fontId="5" fillId="0" borderId="2" xfId="0" applyNumberFormat="1" applyFont="1" applyBorder="1" applyAlignment="1">
      <alignment horizontal="center" vertical="center"/>
    </xf>
    <xf numFmtId="1" fontId="5" fillId="0" borderId="4" xfId="0" applyNumberFormat="1" applyFont="1" applyBorder="1" applyAlignment="1">
      <alignment horizontal="center" vertical="center"/>
    </xf>
    <xf numFmtId="0" fontId="8" fillId="6" borderId="65" xfId="0" applyFont="1" applyFill="1" applyBorder="1" applyAlignment="1">
      <alignment horizontal="center" vertical="center"/>
    </xf>
    <xf numFmtId="0" fontId="8" fillId="6" borderId="58" xfId="0" applyFont="1" applyFill="1" applyBorder="1" applyAlignment="1">
      <alignment horizontal="center" vertical="center"/>
    </xf>
    <xf numFmtId="0" fontId="8" fillId="6" borderId="66" xfId="0" applyFont="1" applyFill="1" applyBorder="1" applyAlignment="1">
      <alignment horizontal="center" vertical="center"/>
    </xf>
    <xf numFmtId="1" fontId="44" fillId="0" borderId="8" xfId="0" applyNumberFormat="1" applyFont="1" applyBorder="1" applyAlignment="1">
      <alignment horizontal="center" vertical="center"/>
    </xf>
    <xf numFmtId="1" fontId="44" fillId="0" borderId="2" xfId="0" applyNumberFormat="1" applyFont="1" applyBorder="1" applyAlignment="1">
      <alignment horizontal="center" vertical="center"/>
    </xf>
    <xf numFmtId="1" fontId="44" fillId="0" borderId="4" xfId="0" applyNumberFormat="1" applyFont="1" applyBorder="1" applyAlignment="1">
      <alignment horizontal="center" vertical="center"/>
    </xf>
    <xf numFmtId="0" fontId="8" fillId="11" borderId="65" xfId="0" applyFont="1" applyFill="1" applyBorder="1" applyAlignment="1">
      <alignment horizontal="center" vertical="center"/>
    </xf>
    <xf numFmtId="0" fontId="8" fillId="11" borderId="58" xfId="0" applyFont="1" applyFill="1" applyBorder="1" applyAlignment="1">
      <alignment horizontal="center" vertical="center"/>
    </xf>
    <xf numFmtId="0" fontId="8" fillId="11" borderId="66" xfId="0" applyFont="1" applyFill="1" applyBorder="1" applyAlignment="1">
      <alignment horizontal="center" vertical="center"/>
    </xf>
    <xf numFmtId="1" fontId="19" fillId="0" borderId="53" xfId="0" applyNumberFormat="1" applyFont="1" applyBorder="1" applyAlignment="1">
      <alignment horizontal="center" vertical="center"/>
    </xf>
    <xf numFmtId="1" fontId="19" fillId="0" borderId="54" xfId="0" applyNumberFormat="1" applyFont="1" applyBorder="1" applyAlignment="1">
      <alignment horizontal="center" vertical="center"/>
    </xf>
    <xf numFmtId="1" fontId="20" fillId="0" borderId="53" xfId="0" applyNumberFormat="1" applyFont="1" applyBorder="1" applyAlignment="1">
      <alignment horizontal="center" vertical="center"/>
    </xf>
    <xf numFmtId="1" fontId="20" fillId="0" borderId="54" xfId="0" applyNumberFormat="1" applyFont="1" applyBorder="1" applyAlignment="1">
      <alignment horizontal="center" vertical="center"/>
    </xf>
    <xf numFmtId="0" fontId="7" fillId="0" borderId="8" xfId="0" applyFont="1" applyBorder="1" applyAlignment="1">
      <alignment horizontal="left" vertical="top" wrapText="1"/>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1" fontId="14" fillId="0" borderId="0" xfId="0" applyNumberFormat="1" applyFont="1" applyBorder="1" applyAlignment="1">
      <alignment horizontal="center" vertical="center"/>
    </xf>
    <xf numFmtId="9" fontId="13" fillId="0" borderId="29" xfId="0" applyNumberFormat="1" applyFont="1" applyBorder="1" applyAlignment="1">
      <alignment horizontal="center" vertical="center"/>
    </xf>
    <xf numFmtId="9" fontId="13" fillId="0" borderId="30" xfId="0" applyNumberFormat="1" applyFont="1" applyBorder="1" applyAlignment="1">
      <alignment horizontal="center" vertical="center"/>
    </xf>
    <xf numFmtId="9" fontId="13" fillId="0" borderId="61" xfId="0" applyNumberFormat="1" applyFont="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3" xfId="0" applyFont="1" applyFill="1" applyBorder="1" applyAlignment="1">
      <alignment horizontal="center" vertical="center"/>
    </xf>
    <xf numFmtId="1" fontId="14" fillId="2" borderId="8" xfId="0" applyNumberFormat="1" applyFont="1" applyFill="1" applyBorder="1" applyAlignment="1">
      <alignment horizontal="center" vertical="center"/>
    </xf>
    <xf numFmtId="1" fontId="14" fillId="2" borderId="2" xfId="0" applyNumberFormat="1" applyFont="1" applyFill="1" applyBorder="1" applyAlignment="1">
      <alignment horizontal="center" vertical="center"/>
    </xf>
    <xf numFmtId="0" fontId="7" fillId="0" borderId="24" xfId="0" applyFont="1" applyBorder="1" applyAlignment="1">
      <alignment horizontal="center" vertical="center"/>
    </xf>
    <xf numFmtId="0" fontId="7" fillId="2" borderId="24" xfId="0" applyFont="1" applyFill="1" applyBorder="1" applyAlignment="1">
      <alignment horizontal="center" vertical="center"/>
    </xf>
    <xf numFmtId="0" fontId="27" fillId="8" borderId="0" xfId="0" applyFont="1" applyFill="1" applyAlignment="1">
      <alignment horizontal="center" wrapText="1"/>
    </xf>
  </cellXfs>
  <cellStyles count="2">
    <cellStyle name="Normal" xfId="0" builtinId="0"/>
    <cellStyle name="Normal 3" xfId="1" xr:uid="{AA9FDA8D-DE77-433B-886D-ECB21818C873}"/>
  </cellStyles>
  <dxfs count="124">
    <dxf>
      <font>
        <strike val="0"/>
        <outline val="0"/>
        <shadow val="0"/>
        <u val="none"/>
        <vertAlign val="baseline"/>
        <sz val="8"/>
        <color theme="1"/>
        <name val="Calibri"/>
        <family val="2"/>
        <scheme val="minor"/>
      </font>
      <alignment horizontal="center" vertical="bottom" textRotation="0" wrapText="0" indent="0" justifyLastLine="0" shrinkToFit="0" readingOrder="0"/>
    </dxf>
    <dxf>
      <font>
        <strike val="0"/>
        <outline val="0"/>
        <shadow val="0"/>
        <u val="none"/>
        <vertAlign val="baseline"/>
        <sz val="8"/>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0"/>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0"/>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0"/>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0"/>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0"/>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0"/>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strike val="0"/>
        <outline val="0"/>
        <shadow val="0"/>
        <u val="none"/>
        <vertAlign val="baseline"/>
        <sz val="8"/>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0"/>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left style="thin">
          <color theme="0"/>
        </left>
        <right style="thin">
          <color indexed="64"/>
        </right>
        <top style="thin">
          <color theme="0"/>
        </top>
        <bottom style="thin">
          <color theme="0"/>
        </bottom>
        <vertical style="thin">
          <color theme="0"/>
        </vertical>
        <horizontal style="thin">
          <color theme="0"/>
        </horizontal>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sz val="10"/>
        <color theme="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sz val="10"/>
        <color theme="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sz val="10"/>
        <color theme="1"/>
        <name val="Calibri"/>
        <family val="2"/>
        <scheme val="minor"/>
      </font>
      <numFmt numFmtId="164" formatCode="[$-409]d\-mmm;@"/>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sz val="10"/>
        <color theme="1"/>
        <name val="Calibri"/>
        <family val="2"/>
        <scheme val="minor"/>
      </font>
      <numFmt numFmtId="164" formatCode="[$-409]d\-mmm;@"/>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strike val="0"/>
        <outline val="0"/>
        <shadow val="0"/>
        <u val="none"/>
        <vertAlign val="baseline"/>
        <sz val="8"/>
        <color theme="1"/>
        <name val="Calibri"/>
        <family val="2"/>
        <scheme val="minor"/>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theme="0"/>
        </right>
        <top style="thin">
          <color theme="0"/>
        </top>
        <bottom style="thin">
          <color theme="0"/>
        </bottom>
        <vertical style="thin">
          <color theme="0"/>
        </vertical>
        <horizontal style="thin">
          <color theme="0"/>
        </horizontal>
      </border>
    </dxf>
    <dxf>
      <border diagonalUp="0" diagonalDown="0">
        <left style="thin">
          <color theme="6"/>
        </left>
        <right style="thin">
          <color theme="6"/>
        </right>
        <top style="thin">
          <color indexed="64"/>
        </top>
        <bottom style="thin">
          <color indexed="64"/>
        </bottom>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border>
        <bottom style="thin">
          <color theme="1"/>
        </bottom>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1"/>
        </left>
        <right style="thin">
          <color theme="1"/>
        </right>
        <top/>
        <bottom/>
        <vertical style="thin">
          <color theme="1"/>
        </vertical>
        <horizontal/>
      </border>
    </dxf>
    <dxf>
      <font>
        <b val="0"/>
        <i val="0"/>
        <color theme="0"/>
      </font>
      <fill>
        <patternFill>
          <bgColor rgb="FF7030A0"/>
        </patternFill>
      </fill>
    </dxf>
    <dxf>
      <font>
        <color theme="0"/>
      </font>
      <fill>
        <patternFill>
          <bgColor theme="4"/>
        </patternFill>
      </fill>
    </dxf>
    <dxf>
      <font>
        <b val="0"/>
        <i val="0"/>
        <color theme="0"/>
      </font>
      <fill>
        <patternFill>
          <bgColor theme="4"/>
        </patternFill>
      </fill>
    </dxf>
    <dxf>
      <font>
        <b/>
        <i/>
        <color rgb="FF00B050"/>
      </font>
    </dxf>
    <dxf>
      <font>
        <color theme="0"/>
      </font>
      <fill>
        <patternFill>
          <bgColor theme="5"/>
        </patternFill>
      </fill>
    </dxf>
    <dxf>
      <font>
        <color theme="0"/>
      </font>
      <fill>
        <patternFill>
          <bgColor rgb="FFFF0000"/>
        </patternFill>
      </fill>
    </dxf>
    <dxf>
      <font>
        <color theme="0" tint="-0.499984740745262"/>
      </font>
      <fill>
        <patternFill>
          <bgColor theme="2"/>
        </patternFill>
      </fill>
    </dxf>
    <dxf>
      <font>
        <color theme="0"/>
      </font>
      <fill>
        <patternFill>
          <bgColor theme="7"/>
        </patternFill>
      </fill>
    </dxf>
    <dxf>
      <font>
        <b val="0"/>
        <i/>
        <color rgb="FF00B050"/>
      </font>
    </dxf>
    <dxf>
      <font>
        <strike val="0"/>
        <outline val="0"/>
        <shadow val="0"/>
        <u val="none"/>
        <vertAlign val="baseline"/>
        <sz val="9"/>
        <color theme="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left style="thin">
          <color theme="0"/>
        </left>
        <right/>
        <top style="thin">
          <color theme="0"/>
        </top>
        <bottom style="thin">
          <color theme="0"/>
        </bottom>
      </border>
    </dxf>
    <dxf>
      <font>
        <strike val="0"/>
        <outline val="0"/>
        <shadow val="0"/>
        <u val="none"/>
        <vertAlign val="baseline"/>
        <sz val="9"/>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sz val="9"/>
        <color theme="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sz val="9"/>
        <color theme="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sz val="9"/>
        <color theme="1"/>
        <name val="Calibri"/>
        <family val="2"/>
        <scheme val="minor"/>
      </font>
      <numFmt numFmtId="164" formatCode="[$-409]d\-mmm;@"/>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sz val="9"/>
        <color theme="1"/>
        <name val="Calibri"/>
        <family val="2"/>
        <scheme val="minor"/>
      </font>
      <numFmt numFmtId="164" formatCode="[$-409]d\-mmm;@"/>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sz val="9"/>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sz val="8"/>
        <color theme="1"/>
        <name val="Calibri"/>
        <family val="2"/>
        <scheme val="minor"/>
      </font>
      <numFmt numFmtId="2" formatCode="0.00"/>
      <fill>
        <patternFill patternType="none">
          <fgColor indexed="64"/>
          <bgColor auto="1"/>
        </patternFill>
      </fill>
      <alignment horizontal="center" vertical="center" textRotation="0" wrapText="1" indent="0" justifyLastLine="0" shrinkToFit="0" readingOrder="0"/>
      <border diagonalUp="0" diagonalDown="0">
        <left/>
        <right style="thin">
          <color theme="0"/>
        </right>
        <top style="thin">
          <color theme="0"/>
        </top>
        <bottom style="thin">
          <color theme="0"/>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none">
          <fgColor indexed="64"/>
          <bgColor auto="1"/>
        </patternFill>
      </fill>
      <alignment vertical="center" textRotation="0" wrapText="1" indent="0" justifyLastLine="0" shrinkToFit="0" readingOrder="0"/>
    </dxf>
    <dxf>
      <border>
        <bottom style="thin">
          <color indexed="64"/>
        </bottom>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theme="0"/>
      </font>
      <fill>
        <patternFill>
          <bgColor theme="7"/>
        </patternFill>
      </fill>
    </dxf>
    <dxf>
      <font>
        <color theme="0"/>
      </font>
      <fill>
        <patternFill>
          <bgColor rgb="FFFF0000"/>
        </patternFill>
      </fill>
    </dxf>
    <dxf>
      <font>
        <b val="0"/>
        <i val="0"/>
        <color theme="0"/>
      </font>
      <fill>
        <patternFill>
          <bgColor theme="4"/>
        </patternFill>
      </fill>
    </dxf>
    <dxf>
      <font>
        <b/>
        <i/>
        <color rgb="FF00B050"/>
      </font>
    </dxf>
    <dxf>
      <font>
        <color theme="0"/>
      </font>
      <fill>
        <patternFill>
          <bgColor theme="5"/>
        </patternFill>
      </fill>
    </dxf>
    <dxf>
      <font>
        <color theme="0"/>
      </font>
      <fill>
        <patternFill>
          <bgColor rgb="FFFF0000"/>
        </patternFill>
      </fill>
    </dxf>
    <dxf>
      <font>
        <color theme="0" tint="-0.499984740745262"/>
      </font>
      <fill>
        <patternFill>
          <bgColor theme="2"/>
        </patternFill>
      </fill>
    </dxf>
    <dxf>
      <font>
        <color theme="0"/>
      </font>
      <fill>
        <patternFill>
          <bgColor theme="7"/>
        </patternFill>
      </fill>
    </dxf>
    <dxf>
      <font>
        <color theme="1"/>
      </font>
    </dxf>
    <dxf>
      <font>
        <b val="0"/>
        <i/>
        <color rgb="FF00B050"/>
      </font>
    </dxf>
    <dxf>
      <font>
        <strike val="0"/>
        <outline val="0"/>
        <shadow val="0"/>
        <u val="none"/>
        <vertAlign val="baseline"/>
        <sz val="8"/>
        <color auto="1"/>
        <name val="Calibri"/>
        <family val="2"/>
        <scheme val="minor"/>
      </font>
      <alignment vertical="top" textRotation="0" wrapText="1" indent="0" justifyLastLine="0" shrinkToFit="0" readingOrder="0"/>
      <border diagonalUp="0" diagonalDown="0" outline="0">
        <left/>
        <right/>
        <top style="thin">
          <color indexed="64"/>
        </top>
        <bottom style="thin">
          <color indexed="64"/>
        </bottom>
      </border>
    </dxf>
    <dxf>
      <font>
        <b/>
        <strike val="0"/>
        <outline val="0"/>
        <shadow val="0"/>
        <u val="none"/>
        <vertAlign val="baseline"/>
        <sz val="8"/>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Calibri"/>
        <family val="2"/>
        <scheme val="minor"/>
      </font>
      <alignment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8"/>
        <color auto="1"/>
        <name val="Calibri"/>
        <family val="2"/>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Calibri"/>
        <family val="2"/>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Calibri"/>
        <family val="2"/>
        <scheme val="minor"/>
      </font>
      <alignment vertical="center"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8"/>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Calibri"/>
        <family val="2"/>
        <scheme val="minor"/>
      </font>
      <alignment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8"/>
        <color auto="1"/>
        <name val="Calibri"/>
        <family val="2"/>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Calibri"/>
        <family val="2"/>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Calibri"/>
        <family val="2"/>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Calibri"/>
        <family val="2"/>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libri"/>
        <family val="2"/>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libri"/>
        <family val="2"/>
        <scheme val="minor"/>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Calibri"/>
        <family val="2"/>
        <scheme val="minor"/>
      </font>
      <numFmt numFmtId="167" formatCode="m/d/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Calibri"/>
        <family val="2"/>
        <scheme val="minor"/>
      </font>
      <numFmt numFmtId="167" formatCode="m/d/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Calibri"/>
        <family val="2"/>
        <scheme val="minor"/>
      </font>
      <numFmt numFmtId="167" formatCode="m/d/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Calibri"/>
        <family val="2"/>
        <scheme val="minor"/>
      </font>
      <numFmt numFmtId="167" formatCode="m/d/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libri"/>
        <family val="2"/>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Calibri"/>
        <family val="2"/>
        <scheme val="minor"/>
      </font>
      <numFmt numFmtId="2" formatCode="0.00"/>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theme="0"/>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alignment vertical="center" textRotation="0" wrapText="1" indent="0" justifyLastLine="0" shrinkToFit="0" readingOrder="0"/>
    </dxf>
    <dxf>
      <border>
        <bottom style="thin">
          <color indexed="64"/>
        </bottom>
      </border>
    </dxf>
    <dxf>
      <font>
        <strike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color rgb="FF00B050"/>
      </font>
    </dxf>
    <dxf>
      <font>
        <b val="0"/>
        <i/>
        <color rgb="FF00B050"/>
      </font>
    </dxf>
    <dxf>
      <font>
        <b val="0"/>
        <i/>
        <color rgb="FF00B050"/>
      </font>
    </dxf>
    <dxf>
      <font>
        <b val="0"/>
        <i/>
        <color rgb="FF00B050"/>
      </font>
    </dxf>
    <dxf>
      <font>
        <b val="0"/>
        <i/>
        <color rgb="FF00B050"/>
      </font>
    </dxf>
    <dxf>
      <font>
        <b val="0"/>
        <i val="0"/>
        <color theme="0"/>
      </font>
      <fill>
        <patternFill>
          <bgColor theme="4"/>
        </patternFill>
      </fill>
    </dxf>
    <dxf>
      <font>
        <b/>
        <i/>
        <color rgb="FF00B050"/>
      </font>
    </dxf>
    <dxf>
      <font>
        <color theme="0"/>
      </font>
      <fill>
        <patternFill>
          <bgColor theme="5"/>
        </patternFill>
      </fill>
    </dxf>
    <dxf>
      <font>
        <color theme="0"/>
      </font>
      <fill>
        <patternFill>
          <bgColor rgb="FFFF0000"/>
        </patternFill>
      </fill>
    </dxf>
    <dxf>
      <font>
        <color theme="0" tint="-0.499984740745262"/>
      </font>
      <fill>
        <patternFill>
          <bgColor theme="2"/>
        </patternFill>
      </fill>
    </dxf>
    <dxf>
      <font>
        <color theme="0"/>
      </font>
      <fill>
        <patternFill>
          <bgColor theme="7"/>
        </patternFill>
      </fill>
    </dxf>
    <dxf>
      <font>
        <color auto="1"/>
      </font>
    </dxf>
    <dxf>
      <font>
        <color theme="0"/>
      </font>
      <fill>
        <patternFill>
          <bgColor rgb="FF7030A0"/>
        </patternFill>
      </fill>
    </dxf>
    <dxf>
      <font>
        <b/>
        <i/>
        <color theme="0"/>
      </font>
      <fill>
        <patternFill>
          <bgColor rgb="FFFF0000"/>
        </patternFill>
      </fill>
    </dxf>
    <dxf>
      <font>
        <b val="0"/>
        <i/>
        <color rgb="FF00B050"/>
      </font>
    </dxf>
    <dxf>
      <font>
        <b val="0"/>
        <i/>
        <color theme="2" tint="-9.9917600024414813E-2"/>
      </font>
    </dxf>
    <dxf>
      <font>
        <b val="0"/>
        <i/>
        <color theme="2" tint="-9.9917600024414813E-2"/>
      </font>
    </dxf>
    <dxf>
      <font>
        <b/>
        <i val="0"/>
        <color rgb="FF00B050"/>
      </font>
    </dxf>
    <dxf>
      <font>
        <b/>
        <i val="0"/>
        <color rgb="FF00B050"/>
      </font>
    </dxf>
    <dxf>
      <font>
        <b/>
        <i val="0"/>
        <color rgb="FF00B050"/>
      </font>
    </dxf>
    <dxf>
      <font>
        <b val="0"/>
        <i/>
        <color theme="2" tint="-9.9917600024414813E-2"/>
      </font>
    </dxf>
    <dxf>
      <font>
        <b/>
        <i val="0"/>
        <color theme="0"/>
      </font>
      <fill>
        <patternFill>
          <bgColor rgb="FF00B050"/>
        </patternFill>
      </fill>
    </dxf>
    <dxf>
      <font>
        <b/>
        <i val="0"/>
        <color theme="1"/>
      </font>
      <fill>
        <patternFill>
          <bgColor theme="7"/>
        </patternFill>
      </fill>
    </dxf>
    <dxf>
      <font>
        <b/>
        <i val="0"/>
        <color theme="0"/>
      </font>
      <fill>
        <patternFill>
          <bgColor rgb="FFFF0000"/>
        </patternFill>
      </fill>
    </dxf>
  </dxfs>
  <tableStyles count="0" defaultTableStyle="TableStyleMedium2" defaultPivotStyle="PivotStyleLight16"/>
  <colors>
    <mruColors>
      <color rgb="FF8F3694"/>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'Data Validation'!$H$6</c:f>
              <c:strCache>
                <c:ptCount val="1"/>
                <c:pt idx="0">
                  <c:v>Complete</c:v>
                </c:pt>
              </c:strCache>
            </c:strRef>
          </c:tx>
          <c:spPr>
            <a:solidFill>
              <a:srgbClr val="00B050"/>
            </a:solidFill>
            <a:ln w="6350">
              <a:solidFill>
                <a:schemeClr val="bg2">
                  <a:lumMod val="90000"/>
                </a:schemeClr>
              </a:solidFill>
            </a:ln>
            <a:effectLst/>
          </c:spPr>
          <c:invertIfNegative val="0"/>
          <c:dPt>
            <c:idx val="0"/>
            <c:invertIfNegative val="0"/>
            <c:bubble3D val="0"/>
            <c:spPr>
              <a:noFill/>
              <a:ln w="9525">
                <a:solidFill>
                  <a:schemeClr val="tx1"/>
                </a:solidFill>
                <a:prstDash val="sysDash"/>
              </a:ln>
              <a:effectLst/>
            </c:spPr>
            <c:extLst>
              <c:ext xmlns:c16="http://schemas.microsoft.com/office/drawing/2014/chart" uri="{C3380CC4-5D6E-409C-BE32-E72D297353CC}">
                <c16:uniqueId val="{00000002-5F20-43B7-BEBE-36A6DDD5206A}"/>
              </c:ext>
            </c:extLst>
          </c:dPt>
          <c:dLbls>
            <c:dLbl>
              <c:idx val="0"/>
              <c:tx>
                <c:rich>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fld id="{D67551B9-6BA1-4DAE-92F0-35B255063AE7}" type="CELLRANGE">
                      <a:rPr lang="en-US"/>
                      <a:pPr>
                        <a:defRPr sz="1000" b="1">
                          <a:solidFill>
                            <a:schemeClr val="tx1"/>
                          </a:solidFill>
                        </a:defRPr>
                      </a:pPr>
                      <a:t>[CELLRANGE]</a:t>
                    </a:fld>
                    <a:r>
                      <a:rPr lang="en-US" baseline="0"/>
                      <a:t>, </a:t>
                    </a:r>
                    <a:fld id="{71C95998-41F2-49E0-935E-F59AE32922F3}" type="VALUE">
                      <a:rPr lang="en-US" baseline="0"/>
                      <a:pPr>
                        <a:defRPr sz="1000" b="1">
                          <a:solidFill>
                            <a:schemeClr val="tx1"/>
                          </a:solidFill>
                        </a:defRPr>
                      </a:pPr>
                      <a:t>[VALUE]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F20-43B7-BEBE-36A6DDD5206A}"/>
                </c:ext>
              </c:extLst>
            </c:dLbl>
            <c:dLbl>
              <c:idx val="1"/>
              <c:tx>
                <c:rich>
                  <a:bodyPr/>
                  <a:lstStyle/>
                  <a:p>
                    <a:fld id="{5FFB1A57-B0FA-4861-B270-9BF40288793A}" type="CELLRANGE">
                      <a:rPr lang="en-US"/>
                      <a:pPr/>
                      <a:t>[CELLRANGE]</a:t>
                    </a:fld>
                    <a:r>
                      <a:rPr lang="en-US" baseline="0"/>
                      <a:t>, </a:t>
                    </a:r>
                    <a:fld id="{A45A3F06-5C6F-4A78-9253-2E503517C72E}" type="VALUE">
                      <a:rPr lang="en-US" baseline="0"/>
                      <a:pPr/>
                      <a:t>[VALUE]</a:t>
                    </a:fld>
                    <a:endParaRPr lang="en-US" baseline="0"/>
                  </a:p>
                </c:rich>
              </c:tx>
              <c:dLblPos val="inEnd"/>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B5B-46D1-9DB4-A1859583D9BE}"/>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'Data Validation'!$I$5:$J$5</c:f>
              <c:strCache>
                <c:ptCount val="2"/>
                <c:pt idx="0">
                  <c:v>Anticipated</c:v>
                </c:pt>
                <c:pt idx="1">
                  <c:v>Actual</c:v>
                </c:pt>
              </c:strCache>
            </c:strRef>
          </c:cat>
          <c:val>
            <c:numRef>
              <c:f>'Data Validation'!$I$6:$J$6</c:f>
              <c:numCache>
                <c:formatCode>General</c:formatCode>
                <c:ptCount val="2"/>
                <c:pt idx="0">
                  <c:v>97</c:v>
                </c:pt>
                <c:pt idx="1">
                  <c:v>89</c:v>
                </c:pt>
              </c:numCache>
            </c:numRef>
          </c:val>
          <c:extLst>
            <c:ext xmlns:c15="http://schemas.microsoft.com/office/drawing/2012/chart" uri="{02D57815-91ED-43cb-92C2-25804820EDAC}">
              <c15:datalabelsRange>
                <c15:f>'Data Validation'!$I$8:$J$8</c15:f>
                <c15:dlblRangeCache>
                  <c:ptCount val="2"/>
                  <c:pt idx="0">
                    <c:v>71%</c:v>
                  </c:pt>
                  <c:pt idx="1">
                    <c:v>65%</c:v>
                  </c:pt>
                </c15:dlblRangeCache>
              </c15:datalabelsRange>
            </c:ext>
            <c:ext xmlns:c16="http://schemas.microsoft.com/office/drawing/2014/chart" uri="{C3380CC4-5D6E-409C-BE32-E72D297353CC}">
              <c16:uniqueId val="{00000000-5F20-43B7-BEBE-36A6DDD5206A}"/>
            </c:ext>
          </c:extLst>
        </c:ser>
        <c:ser>
          <c:idx val="1"/>
          <c:order val="1"/>
          <c:tx>
            <c:strRef>
              <c:f>'Data Validation'!$H$7</c:f>
              <c:strCache>
                <c:ptCount val="1"/>
                <c:pt idx="0">
                  <c:v>Incomplete</c:v>
                </c:pt>
              </c:strCache>
            </c:strRef>
          </c:tx>
          <c:spPr>
            <a:noFill/>
            <a:ln>
              <a:noFill/>
            </a:ln>
            <a:effectLst/>
          </c:spPr>
          <c:invertIfNegative val="0"/>
          <c:dLbls>
            <c:dLbl>
              <c:idx val="0"/>
              <c:dLblPos val="inBase"/>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6F2-4F29-9EB1-6738BAE3B260}"/>
                </c:ext>
              </c:extLst>
            </c:dLbl>
            <c:spPr>
              <a:noFill/>
              <a:ln>
                <a:noFill/>
              </a:ln>
              <a:effectLst/>
            </c:spPr>
            <c:txPr>
              <a:bodyPr rot="0" spcFirstLastPara="1" vertOverflow="ellipsis" vert="horz" wrap="square" lIns="38100" tIns="19050" rIns="38100" bIns="19050" anchor="ctr" anchorCtr="1">
                <a:spAutoFit/>
              </a:bodyPr>
              <a:lstStyle/>
              <a:p>
                <a:pPr>
                  <a:defRPr sz="600" b="0" i="1" u="none" strike="noStrike" kern="1200" baseline="0">
                    <a:solidFill>
                      <a:schemeClr val="tx1"/>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Validation'!$I$5:$J$5</c:f>
              <c:strCache>
                <c:ptCount val="2"/>
                <c:pt idx="0">
                  <c:v>Anticipated</c:v>
                </c:pt>
                <c:pt idx="1">
                  <c:v>Actual</c:v>
                </c:pt>
              </c:strCache>
            </c:strRef>
          </c:cat>
          <c:val>
            <c:numRef>
              <c:f>'Data Validation'!$I$7:$J$7</c:f>
              <c:numCache>
                <c:formatCode>0</c:formatCode>
                <c:ptCount val="2"/>
                <c:pt idx="0">
                  <c:v>39</c:v>
                </c:pt>
                <c:pt idx="1">
                  <c:v>47</c:v>
                </c:pt>
              </c:numCache>
            </c:numRef>
          </c:val>
          <c:extLst>
            <c:ext xmlns:c16="http://schemas.microsoft.com/office/drawing/2014/chart" uri="{C3380CC4-5D6E-409C-BE32-E72D297353CC}">
              <c16:uniqueId val="{00000001-5F20-43B7-BEBE-36A6DDD5206A}"/>
            </c:ext>
          </c:extLst>
        </c:ser>
        <c:dLbls>
          <c:dLblPos val="inEnd"/>
          <c:showLegendKey val="0"/>
          <c:showVal val="1"/>
          <c:showCatName val="0"/>
          <c:showSerName val="0"/>
          <c:showPercent val="0"/>
          <c:showBubbleSize val="0"/>
        </c:dLbls>
        <c:gapWidth val="5"/>
        <c:overlap val="100"/>
        <c:axId val="636525055"/>
        <c:axId val="629237087"/>
      </c:barChart>
      <c:catAx>
        <c:axId val="63652505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237087"/>
        <c:crosses val="autoZero"/>
        <c:auto val="1"/>
        <c:lblAlgn val="ctr"/>
        <c:lblOffset val="100"/>
        <c:noMultiLvlLbl val="0"/>
      </c:catAx>
      <c:valAx>
        <c:axId val="629237087"/>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b" anchorCtr="0"/>
          <a:lstStyle/>
          <a:p>
            <a:pPr>
              <a:defRPr sz="700" b="0" i="0" u="none" strike="noStrike" kern="1200" baseline="0">
                <a:solidFill>
                  <a:schemeClr val="tx1">
                    <a:lumMod val="65000"/>
                    <a:lumOff val="35000"/>
                  </a:schemeClr>
                </a:solidFill>
                <a:latin typeface="+mn-lt"/>
                <a:ea typeface="+mn-ea"/>
                <a:cs typeface="+mn-cs"/>
              </a:defRPr>
            </a:pPr>
            <a:endParaRPr lang="en-US"/>
          </a:p>
        </c:txPr>
        <c:crossAx val="6365250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34924</xdr:colOff>
      <xdr:row>11</xdr:row>
      <xdr:rowOff>12699</xdr:rowOff>
    </xdr:from>
    <xdr:to>
      <xdr:col>63</xdr:col>
      <xdr:colOff>55563</xdr:colOff>
      <xdr:row>11</xdr:row>
      <xdr:rowOff>793750</xdr:rowOff>
    </xdr:to>
    <xdr:graphicFrame macro="">
      <xdr:nvGraphicFramePr>
        <xdr:cNvPr id="4" name="Chart 5">
          <a:extLst>
            <a:ext uri="{FF2B5EF4-FFF2-40B4-BE49-F238E27FC236}">
              <a16:creationId xmlns:a16="http://schemas.microsoft.com/office/drawing/2014/main" id="{EE7F4303-5725-47AE-8022-074A48E1B5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igov.sharepoint.com/sites/EOHHS%20&#8211;%20Pulse/Shared%20Documents/3.0%20Templates%20&amp;%20Resources/EOHHS%20Project%20Tracking%20Template_mk_cg_bls_0915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tatus Update"/>
      <sheetName val="Additional PM Notes"/>
      <sheetName val="Action Items"/>
      <sheetName val="Risks &amp; Issues"/>
      <sheetName val="Questions &amp; Decisions"/>
      <sheetName val="Project Metrics"/>
      <sheetName val="Data Validation"/>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CD7071-C129-4E04-BCC9-50025475EC1F}" name="Table2" displayName="Table2" ref="A1:AA883" totalsRowShown="0" headerRowDxfId="99" dataDxfId="97" headerRowBorderDxfId="98" tableBorderDxfId="96" totalsRowBorderDxfId="95">
  <autoFilter ref="A1:AA883" xr:uid="{C3F99132-075B-4EEB-8ABC-BA8EA717E754}"/>
  <sortState ref="A2:AA883">
    <sortCondition ref="D1:D883"/>
  </sortState>
  <tableColumns count="27">
    <tableColumn id="1" xr3:uid="{31C40833-1BB0-44A9-972F-12242965E8E7}" name="#" dataDxfId="94"/>
    <tableColumn id="2" xr3:uid="{790CB759-E04F-4A7F-939E-E38120C534EA}" name="Action Item" dataDxfId="93"/>
    <tableColumn id="3" xr3:uid="{344B955D-0DF9-4D9C-806D-4ACD529CBDEE}" name="Reason" dataDxfId="92"/>
    <tableColumn id="11" xr3:uid="{4031B57B-1324-4934-A25A-155F2030B7C6}" name="Del" dataDxfId="91"/>
    <tableColumn id="10" xr3:uid="{7AC4D7AD-0AC4-47EA-9DED-FB118B7F6F84}" name="Accountable" dataDxfId="90"/>
    <tableColumn id="4" xr3:uid="{9BC581AD-ACAF-4F5A-9CBA-81D29BAA3C57}" name="Support" dataDxfId="89"/>
    <tableColumn id="13" xr3:uid="{50013644-B5C0-47D9-B402-B67D7D2A960E}" name="Origin" dataDxfId="88"/>
    <tableColumn id="9" xr3:uid="{3A66BFBB-5DC1-4620-AC60-E5A602978D45}" name="Created" dataDxfId="87"/>
    <tableColumn id="5" xr3:uid="{4F7EC1E0-A8D7-405D-A489-467F83B3E2ED}" name="Start" dataDxfId="86"/>
    <tableColumn id="12" xr3:uid="{9721F219-AD22-4E64-BC27-FFB76F5DFB91}" name="Due" dataDxfId="85"/>
    <tableColumn id="6" xr3:uid="{F28A27F0-8EA5-4E30-AA97-92EE3C8534D2}" name="Done" dataDxfId="84"/>
    <tableColumn id="7" xr3:uid="{ACB3B755-D5F4-4B09-965E-36493ABD0B47}" name="Status" dataDxfId="83"/>
    <tableColumn id="8" xr3:uid="{399B16E4-08BC-4903-B3E0-94CAF0EEE940}" name="Notes" dataDxfId="82"/>
    <tableColumn id="14" xr3:uid="{7F56CD05-29FB-448F-9C3C-46ADA40FCF10}" name="." dataDxfId="81"/>
    <tableColumn id="15" xr3:uid="{729ED9C3-C2BE-4C98-B9C8-784B2AA69E6F}" name="Type of document/ proof of compliance" dataDxfId="80"/>
    <tableColumn id="16" xr3:uid="{CE8DA62A-030C-4FA1-B2FC-CC99DEA9EA7A}" name="Document Name" dataDxfId="79"/>
    <tableColumn id="17" xr3:uid="{2764705E-F2E2-4D91-88CA-9881D5D52140}" name="Date Due to EOHHS" dataDxfId="78"/>
    <tableColumn id="18" xr3:uid="{40207046-34D7-4BEF-9849-2963E2F9BA28}" name="Date Provided by MTM" dataDxfId="77"/>
    <tableColumn id="19" xr3:uid="{4435A6CA-EEEC-47DA-B8F2-9A9BF447C7FC}" name="Date Reviewed By EOHHS" dataDxfId="76"/>
    <tableColumn id="20" xr3:uid="{953C1453-5DCE-461A-B845-A05AE6937CC4}" name="Reviewed By" dataDxfId="75"/>
    <tableColumn id="21" xr3:uid="{4B11F0AC-AA9E-47D3-9ABB-676B36D5047E}" name="Approved?" dataDxfId="74"/>
    <tableColumn id="22" xr3:uid="{2EF608AF-0B4D-43D7-8AE0-F9486EFA1042}" name="Date Sent back to MTM" dataDxfId="73"/>
    <tableColumn id="23" xr3:uid="{99DCBA92-4C25-416B-81F5-A395A84124B6}" name="Date Updated Document Received" dataDxfId="72"/>
    <tableColumn id="24" xr3:uid="{0EBD6ED7-FBC9-4ED5-A140-45A3C8267751}" name="Date Reviewed" dataDxfId="71"/>
    <tableColumn id="25" xr3:uid="{47569A78-9708-4DBA-9091-FAE62E65875E}" name="Reviewed  By" dataDxfId="70"/>
    <tableColumn id="26" xr3:uid="{2321D2FC-A3ED-4E71-88C5-E175E3D3D669}" name="Approved ?" dataDxfId="69"/>
    <tableColumn id="27" xr3:uid="{DCB8A668-978E-4DB4-B2CC-EFECCFD8B4DB}" name="Notes " dataDxfId="68"/>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FCC27DD-202D-447D-9595-DDC328782470}" name="Table3" displayName="Table3" ref="A1:J6" totalsRowShown="0" headerRowDxfId="57" dataDxfId="55" headerRowBorderDxfId="56" tableBorderDxfId="54">
  <autoFilter ref="A1:J6" xr:uid="{658AE3ED-89E5-4107-B0A2-6623A41F9153}"/>
  <tableColumns count="10">
    <tableColumn id="1" xr3:uid="{12E213A5-2BE4-4A33-B924-FA7C6659A6CA}" name="#" dataDxfId="53"/>
    <tableColumn id="2" xr3:uid="{152E1F18-9DC2-4F59-A43F-20939AEE4FB7}" name="Risk / Issue" dataDxfId="52"/>
    <tableColumn id="10" xr3:uid="{0996E2FF-F087-4AF0-AD7A-609C9E875750}" name="Origin" dataDxfId="51"/>
    <tableColumn id="8" xr3:uid="{76747F31-A87E-4619-B821-35EC1FB4FAC8}" name="Date Created" dataDxfId="50"/>
    <tableColumn id="7" xr3:uid="{9C22960A-96D7-4ECC-8F5E-0C5E7B970790}" name="Date Due" dataDxfId="49"/>
    <tableColumn id="6" xr3:uid="{3ADB814A-82FF-4943-B3F3-AD16DBBAE8C7}" name="Description" dataDxfId="48"/>
    <tableColumn id="3" xr3:uid="{0B8EFBAB-65DA-43E0-AE2A-45FE47A7802E}" name="Mitigation Plan" dataDxfId="47"/>
    <tableColumn id="9" xr3:uid="{58B9F7FF-BF85-4D5B-AD43-27A54C2F9E73}" name="Primary Owner" dataDxfId="46"/>
    <tableColumn id="4" xr3:uid="{2A591FB0-0F78-4A0E-8879-79288592BEF4}" name="Status" dataDxfId="45"/>
    <tableColumn id="5" xr3:uid="{35182E29-FDD1-4434-AC5D-7732684AAACF}" name="Notes" dataDxfId="4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A436043-1E48-4D4A-BD5A-78E058C7C413}" name="Table4" displayName="Table4" ref="A1:J8" totalsRowShown="0" headerRowDxfId="34" dataDxfId="32" headerRowBorderDxfId="33" tableBorderDxfId="31">
  <autoFilter ref="A1:J8" xr:uid="{D1165D72-D096-4E47-97B5-89E85A1DCFBF}"/>
  <tableColumns count="10">
    <tableColumn id="12" xr3:uid="{8E436F92-5F30-425B-AE1E-EBC8611BE29D}" name="#" dataDxfId="30"/>
    <tableColumn id="11" xr3:uid="{CC5A3ED7-5566-4FE6-AB8E-99D4CB6C9393}" name="Question / Decision" dataDxfId="29"/>
    <tableColumn id="1" xr3:uid="{4D91636E-65EB-4C9E-A674-6089FCD9FF13}" name="Origin" dataDxfId="28"/>
    <tableColumn id="2" xr3:uid="{2881EBEB-FFBB-46D9-854C-DA0B49117929}" name="Date Created" dataDxfId="27"/>
    <tableColumn id="7" xr3:uid="{41049A92-B1A8-45B0-B35E-B78CFF9ADF1D}" name="Date Due" dataDxfId="26"/>
    <tableColumn id="6" xr3:uid="{8B3E59C7-6549-467A-9B61-267345B856E9}" name="Description" dataDxfId="25"/>
    <tableColumn id="8" xr3:uid="{DE71D88A-C2A9-4B6A-ABBF-5F9F55BDECEF}" name="Outcome" dataDxfId="24"/>
    <tableColumn id="10" xr3:uid="{DD324942-3DC6-4555-B6AC-81297F281D97}" name="Primary Owner" dataDxfId="23"/>
    <tableColumn id="9" xr3:uid="{9328BBFF-EBD0-4818-AC76-84B081104D47}" name="Status" dataDxfId="22"/>
    <tableColumn id="4" xr3:uid="{3DA58374-C6D7-4E24-AD76-88FAC399F7C6}" name="Notes" dataDxfId="21"/>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6F74DA-E20D-4B9D-AACB-76A4B7FBB7B6}" name="Table1" displayName="Table1" ref="A1:A5" totalsRowShown="0" headerRowDxfId="20" dataDxfId="19">
  <autoFilter ref="A1:A5" xr:uid="{4E2871DA-8C32-44B4-964E-8F012AC8A4EB}"/>
  <tableColumns count="1">
    <tableColumn id="1" xr3:uid="{0BD7FB48-6CD9-4162-9EFC-121739FDC9AA}" name="Status" dataDxfId="1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2219567-2BDD-449D-9055-53A880E0C13E}" name="Table5" displayName="Table5" ref="B1:B5" totalsRowShown="0" headerRowDxfId="17" dataDxfId="16">
  <autoFilter ref="B1:B5" xr:uid="{EB2C25F4-5CEF-43D2-87DB-777BA7E8E517}"/>
  <tableColumns count="1">
    <tableColumn id="1" xr3:uid="{D25D56E5-B96E-441A-9013-6735328732CF}" name="Project Manager" dataDxfId="1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540E1B1-2249-4582-9754-74C2DFFB3885}" name="Table6" displayName="Table6" ref="C1:C10" totalsRowShown="0" headerRowDxfId="14" dataDxfId="13">
  <autoFilter ref="C1:C10" xr:uid="{83277DEB-2AD3-40E8-9D49-12A86D671F4B}"/>
  <sortState ref="C2:C8">
    <sortCondition ref="C1:C8"/>
  </sortState>
  <tableColumns count="1">
    <tableColumn id="1" xr3:uid="{7D100D38-D278-4700-9E3B-3BE7F15905AB}" name="AI Status" dataDxfId="1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E3A867F-93DD-46B2-95EC-A4194661365D}" name="Table7" displayName="Table7" ref="D1:D9" totalsRowShown="0" headerRowDxfId="11" dataDxfId="10">
  <autoFilter ref="D1:D9" xr:uid="{0AE35517-8AB6-4709-AB6E-669C9A1FD075}"/>
  <sortState ref="D2:D8">
    <sortCondition ref="D1:D8"/>
  </sortState>
  <tableColumns count="1">
    <tableColumn id="1" xr3:uid="{C412DC00-B964-473C-A21F-68CD108A44D9}" name="QRID Status" dataDxfId="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A6CFC91-8FA0-4011-91D3-13BA6F7CC0C2}" name="Table59" displayName="Table59" ref="G1:G4" totalsRowShown="0" headerRowDxfId="8" dataDxfId="7">
  <autoFilter ref="G1:G4" xr:uid="{AFA83CED-0C65-4EAE-AD26-FBAA4B8341FE}"/>
  <tableColumns count="1">
    <tableColumn id="1" xr3:uid="{5DE16F8D-357B-400B-8229-80FB5C5076C1}" name="Decision Rights" dataDxfId="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293BAA9-DE38-419F-873B-7E980B839B89}" name="Table5912" displayName="Table5912" ref="E1:E5" totalsRowShown="0" headerRowDxfId="5" dataDxfId="4">
  <autoFilter ref="E1:E5" xr:uid="{BFC3BE4F-B5D2-4CA4-A399-E4738166E6E5}"/>
  <tableColumns count="1">
    <tableColumn id="1" xr3:uid="{9BD22393-B3C9-466E-9C5D-86C763A599E0}" name="Frequency" dataDxfId="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8A9E2B7-FADE-4CAF-8883-99052CAA8CF4}" name="Table5910" displayName="Table5910" ref="F1:F10" totalsRowShown="0" headerRowDxfId="2" dataDxfId="1">
  <autoFilter ref="F1:F10" xr:uid="{CAEBCF59-F104-4FE6-B872-B9B91D012543}"/>
  <sortState ref="F2:F11">
    <sortCondition ref="F1:F11"/>
  </sortState>
  <tableColumns count="1">
    <tableColumn id="1" xr3:uid="{3619F7EA-E432-4CE3-B7F1-8F56D26B01F6}" name="Agency"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7.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7156C-FCA1-4AE1-949B-CAF0E8599F25}">
  <sheetPr>
    <pageSetUpPr fitToPage="1"/>
  </sheetPr>
  <dimension ref="A1:BL48"/>
  <sheetViews>
    <sheetView showGridLines="0" tabSelected="1" zoomScale="120" zoomScaleNormal="120" zoomScaleSheetLayoutView="140" zoomScalePageLayoutView="150" workbookViewId="0">
      <selection activeCell="O9" sqref="O9:BL9"/>
    </sheetView>
  </sheetViews>
  <sheetFormatPr defaultRowHeight="12" x14ac:dyDescent="0.2"/>
  <cols>
    <col min="1" max="64" width="1.5703125" style="1" customWidth="1"/>
    <col min="65" max="16384" width="9.140625" style="1"/>
  </cols>
  <sheetData>
    <row r="1" spans="1:64" s="3" customFormat="1" ht="18.75" customHeight="1" x14ac:dyDescent="0.25">
      <c r="A1" s="190" t="s">
        <v>117</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9" t="s">
        <v>0</v>
      </c>
      <c r="AR1" s="199"/>
      <c r="AS1" s="199"/>
      <c r="AT1" s="199"/>
      <c r="AU1" s="199"/>
      <c r="AV1" s="199"/>
      <c r="AW1" s="199"/>
      <c r="AX1" s="199"/>
      <c r="AY1" s="199"/>
      <c r="AZ1" s="199"/>
      <c r="BA1" s="199"/>
      <c r="BB1" s="201" t="s">
        <v>116</v>
      </c>
      <c r="BC1" s="201"/>
      <c r="BD1" s="201"/>
      <c r="BE1" s="201"/>
      <c r="BF1" s="201"/>
      <c r="BG1" s="201"/>
      <c r="BH1" s="201"/>
      <c r="BI1" s="201"/>
      <c r="BJ1" s="201"/>
      <c r="BK1" s="201"/>
      <c r="BL1" s="201"/>
    </row>
    <row r="2" spans="1:64" s="3" customFormat="1" ht="18.75" customHeight="1" x14ac:dyDescent="0.25">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9" t="s">
        <v>2</v>
      </c>
      <c r="AR2" s="199"/>
      <c r="AS2" s="199"/>
      <c r="AT2" s="199"/>
      <c r="AU2" s="199"/>
      <c r="AV2" s="199"/>
      <c r="AW2" s="199"/>
      <c r="AX2" s="199"/>
      <c r="AY2" s="199"/>
      <c r="AZ2" s="199"/>
      <c r="BA2" s="199"/>
      <c r="BB2" s="200">
        <f ca="1">TODAY()</f>
        <v>43441</v>
      </c>
      <c r="BC2" s="200"/>
      <c r="BD2" s="200"/>
      <c r="BE2" s="200"/>
      <c r="BF2" s="200"/>
      <c r="BG2" s="200"/>
      <c r="BH2" s="200"/>
      <c r="BI2" s="200"/>
      <c r="BJ2" s="200"/>
      <c r="BK2" s="200"/>
      <c r="BL2" s="200"/>
    </row>
    <row r="3" spans="1:64" s="3" customFormat="1" ht="18.75" customHeight="1" x14ac:dyDescent="0.25">
      <c r="A3" s="189" t="s">
        <v>3</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99" t="s">
        <v>4</v>
      </c>
      <c r="AR3" s="199"/>
      <c r="AS3" s="199"/>
      <c r="AT3" s="199"/>
      <c r="AU3" s="199"/>
      <c r="AV3" s="199"/>
      <c r="AW3" s="199"/>
      <c r="AX3" s="199"/>
      <c r="AY3" s="199"/>
      <c r="AZ3" s="199"/>
      <c r="BA3" s="199"/>
      <c r="BB3" s="198" t="s">
        <v>5</v>
      </c>
      <c r="BC3" s="198"/>
      <c r="BD3" s="198"/>
      <c r="BE3" s="198"/>
      <c r="BF3" s="198"/>
      <c r="BG3" s="198"/>
      <c r="BH3" s="198"/>
      <c r="BI3" s="198"/>
      <c r="BJ3" s="198"/>
      <c r="BK3" s="198"/>
      <c r="BL3" s="198"/>
    </row>
    <row r="4" spans="1:64" ht="3.75" customHeight="1" x14ac:dyDescent="0.2">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row>
    <row r="5" spans="1:64" ht="20.25" customHeight="1" x14ac:dyDescent="0.2">
      <c r="A5" s="209" t="s">
        <v>6</v>
      </c>
      <c r="B5" s="210"/>
      <c r="C5" s="210"/>
      <c r="D5" s="210"/>
      <c r="E5" s="210"/>
      <c r="F5" s="210"/>
      <c r="G5" s="210"/>
      <c r="H5" s="210"/>
      <c r="I5" s="222" t="s">
        <v>7</v>
      </c>
      <c r="J5" s="222"/>
      <c r="K5" s="222"/>
      <c r="L5" s="222"/>
      <c r="M5" s="222"/>
      <c r="N5" s="222"/>
      <c r="O5" s="203" t="s">
        <v>8</v>
      </c>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4"/>
    </row>
    <row r="6" spans="1:64" s="4" customFormat="1" ht="16.5" customHeight="1" x14ac:dyDescent="0.2">
      <c r="A6" s="211" t="s">
        <v>9</v>
      </c>
      <c r="B6" s="212"/>
      <c r="C6" s="212"/>
      <c r="D6" s="212"/>
      <c r="E6" s="212"/>
      <c r="F6" s="212"/>
      <c r="G6" s="212"/>
      <c r="H6" s="212"/>
      <c r="I6" s="223" t="s">
        <v>5</v>
      </c>
      <c r="J6" s="224"/>
      <c r="K6" s="224"/>
      <c r="L6" s="224"/>
      <c r="M6" s="224"/>
      <c r="N6" s="22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6"/>
    </row>
    <row r="7" spans="1:64" s="4" customFormat="1" ht="16.5" customHeight="1" x14ac:dyDescent="0.2">
      <c r="A7" s="213" t="s">
        <v>10</v>
      </c>
      <c r="B7" s="214"/>
      <c r="C7" s="214"/>
      <c r="D7" s="214"/>
      <c r="E7" s="214"/>
      <c r="F7" s="214"/>
      <c r="G7" s="214"/>
      <c r="H7" s="214"/>
      <c r="I7" s="223" t="s">
        <v>11</v>
      </c>
      <c r="J7" s="224"/>
      <c r="K7" s="224"/>
      <c r="L7" s="224"/>
      <c r="M7" s="224"/>
      <c r="N7" s="225"/>
      <c r="O7" s="207" t="s">
        <v>496</v>
      </c>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8"/>
    </row>
    <row r="8" spans="1:64" s="4" customFormat="1" ht="16.5" customHeight="1" x14ac:dyDescent="0.2">
      <c r="A8" s="211" t="s">
        <v>12</v>
      </c>
      <c r="B8" s="212"/>
      <c r="C8" s="212"/>
      <c r="D8" s="212"/>
      <c r="E8" s="212"/>
      <c r="F8" s="212"/>
      <c r="G8" s="212"/>
      <c r="H8" s="212"/>
      <c r="I8" s="223" t="s">
        <v>5</v>
      </c>
      <c r="J8" s="224"/>
      <c r="K8" s="224"/>
      <c r="L8" s="224"/>
      <c r="M8" s="224"/>
      <c r="N8" s="225"/>
      <c r="O8" s="205" t="s">
        <v>518</v>
      </c>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6"/>
    </row>
    <row r="9" spans="1:64" s="4" customFormat="1" ht="16.5" customHeight="1" x14ac:dyDescent="0.2">
      <c r="A9" s="213" t="s">
        <v>14</v>
      </c>
      <c r="B9" s="214"/>
      <c r="C9" s="214"/>
      <c r="D9" s="214"/>
      <c r="E9" s="214"/>
      <c r="F9" s="214"/>
      <c r="G9" s="214"/>
      <c r="H9" s="214"/>
      <c r="I9" s="223" t="s">
        <v>5</v>
      </c>
      <c r="J9" s="224"/>
      <c r="K9" s="224"/>
      <c r="L9" s="224"/>
      <c r="M9" s="224"/>
      <c r="N9" s="225"/>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8"/>
    </row>
    <row r="10" spans="1:64" s="4" customFormat="1" ht="16.5" customHeight="1" x14ac:dyDescent="0.2">
      <c r="A10" s="196" t="s">
        <v>16</v>
      </c>
      <c r="B10" s="197"/>
      <c r="C10" s="197"/>
      <c r="D10" s="197"/>
      <c r="E10" s="197"/>
      <c r="F10" s="197"/>
      <c r="G10" s="197"/>
      <c r="H10" s="197"/>
      <c r="I10" s="226" t="s">
        <v>5</v>
      </c>
      <c r="J10" s="227"/>
      <c r="K10" s="227"/>
      <c r="L10" s="227"/>
      <c r="M10" s="227"/>
      <c r="N10" s="228"/>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1"/>
    </row>
    <row r="11" spans="1:64" s="4" customFormat="1" ht="16.5" customHeight="1" x14ac:dyDescent="0.2">
      <c r="A11" s="266" t="s">
        <v>99</v>
      </c>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row>
    <row r="12" spans="1:64" ht="65.25" customHeight="1" x14ac:dyDescent="0.2">
      <c r="A12" s="267"/>
      <c r="B12" s="267"/>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row>
    <row r="13" spans="1:64" ht="16.5" customHeight="1" x14ac:dyDescent="0.2">
      <c r="A13" s="196" t="s">
        <v>17</v>
      </c>
      <c r="B13" s="197"/>
      <c r="C13" s="197"/>
      <c r="D13" s="197"/>
      <c r="E13" s="197"/>
      <c r="F13" s="197"/>
      <c r="G13" s="197"/>
      <c r="H13" s="197"/>
      <c r="I13" s="194">
        <f>'Data Validation'!I2</f>
        <v>43313</v>
      </c>
      <c r="J13" s="194"/>
      <c r="K13" s="194"/>
      <c r="L13" s="194"/>
      <c r="M13" s="194"/>
      <c r="N13" s="194"/>
      <c r="O13" s="194"/>
      <c r="P13" s="194"/>
      <c r="Q13" s="194"/>
      <c r="R13" s="193" t="s">
        <v>18</v>
      </c>
      <c r="S13" s="193"/>
      <c r="T13" s="193"/>
      <c r="U13" s="193"/>
      <c r="V13" s="193"/>
      <c r="W13" s="193"/>
      <c r="X13" s="193"/>
      <c r="Y13" s="193"/>
      <c r="Z13" s="193"/>
      <c r="AA13" s="193"/>
      <c r="AB13" s="193"/>
      <c r="AC13" s="193"/>
      <c r="AD13" s="195">
        <f>'Data Validation'!I4</f>
        <v>43465</v>
      </c>
      <c r="AE13" s="195"/>
      <c r="AF13" s="195"/>
      <c r="AG13" s="195"/>
      <c r="AH13" s="195"/>
      <c r="AI13" s="195"/>
      <c r="AJ13" s="195"/>
      <c r="AK13" s="195"/>
      <c r="AL13" s="195"/>
      <c r="AM13" s="193" t="s">
        <v>19</v>
      </c>
      <c r="AN13" s="193"/>
      <c r="AO13" s="193"/>
      <c r="AP13" s="193"/>
      <c r="AQ13" s="193"/>
      <c r="AR13" s="193"/>
      <c r="AS13" s="193"/>
      <c r="AT13" s="193"/>
      <c r="AU13" s="193"/>
      <c r="AV13" s="193"/>
      <c r="AW13" s="193"/>
      <c r="AX13" s="193"/>
      <c r="AY13" s="193"/>
      <c r="AZ13" s="193"/>
      <c r="BA13" s="193"/>
      <c r="BB13" s="193"/>
      <c r="BC13" s="193"/>
      <c r="BD13" s="193"/>
      <c r="BE13" s="191">
        <f ca="1">(AD13-BB2)</f>
        <v>24</v>
      </c>
      <c r="BF13" s="191"/>
      <c r="BG13" s="191"/>
      <c r="BH13" s="191"/>
      <c r="BI13" s="191"/>
      <c r="BJ13" s="191"/>
      <c r="BK13" s="191"/>
      <c r="BL13" s="192"/>
    </row>
    <row r="14" spans="1:64" ht="16.5" customHeight="1" x14ac:dyDescent="0.2">
      <c r="A14" s="248" t="s">
        <v>12</v>
      </c>
      <c r="B14" s="248"/>
      <c r="C14" s="248"/>
      <c r="D14" s="248"/>
      <c r="E14" s="248"/>
      <c r="F14" s="248"/>
      <c r="G14" s="248"/>
      <c r="H14" s="248"/>
      <c r="I14" s="248"/>
      <c r="J14" s="248"/>
      <c r="K14" s="248"/>
      <c r="L14" s="248"/>
      <c r="M14" s="248"/>
      <c r="N14" s="248"/>
      <c r="O14" s="248"/>
      <c r="P14" s="249"/>
      <c r="Q14" s="250" t="s">
        <v>14</v>
      </c>
      <c r="R14" s="250"/>
      <c r="S14" s="250"/>
      <c r="T14" s="250"/>
      <c r="U14" s="250"/>
      <c r="V14" s="250"/>
      <c r="W14" s="250"/>
      <c r="X14" s="250"/>
      <c r="Y14" s="250"/>
      <c r="Z14" s="250"/>
      <c r="AA14" s="250"/>
      <c r="AB14" s="250"/>
      <c r="AC14" s="250"/>
      <c r="AD14" s="250"/>
      <c r="AE14" s="250"/>
      <c r="AF14" s="250"/>
      <c r="AG14" s="247" t="s">
        <v>20</v>
      </c>
      <c r="AH14" s="247"/>
      <c r="AI14" s="247"/>
      <c r="AJ14" s="247"/>
      <c r="AK14" s="247"/>
      <c r="AL14" s="247"/>
      <c r="AM14" s="247"/>
      <c r="AN14" s="247"/>
      <c r="AO14" s="247"/>
      <c r="AP14" s="247"/>
      <c r="AQ14" s="247"/>
      <c r="AR14" s="247"/>
      <c r="AS14" s="247"/>
      <c r="AT14" s="247"/>
      <c r="AU14" s="247"/>
      <c r="AV14" s="247"/>
      <c r="AW14" s="287" t="s">
        <v>21</v>
      </c>
      <c r="AX14" s="288"/>
      <c r="AY14" s="288"/>
      <c r="AZ14" s="288"/>
      <c r="BA14" s="288"/>
      <c r="BB14" s="288"/>
      <c r="BC14" s="288"/>
      <c r="BD14" s="288"/>
      <c r="BE14" s="288"/>
      <c r="BF14" s="288"/>
      <c r="BG14" s="288"/>
      <c r="BH14" s="288"/>
      <c r="BI14" s="288"/>
      <c r="BJ14" s="288"/>
      <c r="BK14" s="288"/>
      <c r="BL14" s="288"/>
    </row>
    <row r="15" spans="1:64" s="70" customFormat="1" ht="9.75" customHeight="1" x14ac:dyDescent="0.2">
      <c r="A15" s="282" t="s">
        <v>22</v>
      </c>
      <c r="B15" s="282"/>
      <c r="C15" s="282"/>
      <c r="D15" s="282"/>
      <c r="E15" s="282"/>
      <c r="F15" s="282"/>
      <c r="G15" s="282"/>
      <c r="H15" s="293"/>
      <c r="I15" s="281" t="s">
        <v>23</v>
      </c>
      <c r="J15" s="282"/>
      <c r="K15" s="282"/>
      <c r="L15" s="282"/>
      <c r="M15" s="282"/>
      <c r="N15" s="282"/>
      <c r="O15" s="282"/>
      <c r="P15" s="282"/>
      <c r="Q15" s="282" t="s">
        <v>22</v>
      </c>
      <c r="R15" s="282"/>
      <c r="S15" s="282"/>
      <c r="T15" s="282"/>
      <c r="U15" s="282"/>
      <c r="V15" s="282"/>
      <c r="W15" s="282"/>
      <c r="X15" s="293"/>
      <c r="Y15" s="281" t="s">
        <v>23</v>
      </c>
      <c r="Z15" s="282"/>
      <c r="AA15" s="282"/>
      <c r="AB15" s="282"/>
      <c r="AC15" s="282"/>
      <c r="AD15" s="282"/>
      <c r="AE15" s="282"/>
      <c r="AF15" s="282"/>
      <c r="AG15" s="282" t="s">
        <v>22</v>
      </c>
      <c r="AH15" s="282"/>
      <c r="AI15" s="282"/>
      <c r="AJ15" s="282"/>
      <c r="AK15" s="282"/>
      <c r="AL15" s="282"/>
      <c r="AM15" s="282"/>
      <c r="AN15" s="293"/>
      <c r="AO15" s="281" t="s">
        <v>23</v>
      </c>
      <c r="AP15" s="282"/>
      <c r="AQ15" s="282"/>
      <c r="AR15" s="282"/>
      <c r="AS15" s="282"/>
      <c r="AT15" s="282"/>
      <c r="AU15" s="282"/>
      <c r="AV15" s="282"/>
      <c r="AW15" s="282" t="s">
        <v>22</v>
      </c>
      <c r="AX15" s="282"/>
      <c r="AY15" s="282"/>
      <c r="AZ15" s="282"/>
      <c r="BA15" s="282"/>
      <c r="BB15" s="282"/>
      <c r="BC15" s="282"/>
      <c r="BD15" s="293"/>
      <c r="BE15" s="281" t="s">
        <v>23</v>
      </c>
      <c r="BF15" s="282"/>
      <c r="BG15" s="282"/>
      <c r="BH15" s="282"/>
      <c r="BI15" s="282"/>
      <c r="BJ15" s="282"/>
      <c r="BK15" s="282"/>
      <c r="BL15" s="282"/>
    </row>
    <row r="16" spans="1:64" s="6" customFormat="1" ht="16.5" customHeight="1" x14ac:dyDescent="0.2">
      <c r="A16" s="296">
        <f>COUNTIFS('Risks &amp; Issues'!B:B,"Risk",'Risks &amp; Issues'!I:I,"&lt;&gt;Resolved")</f>
        <v>1</v>
      </c>
      <c r="B16" s="296"/>
      <c r="C16" s="296"/>
      <c r="D16" s="296"/>
      <c r="E16" s="296"/>
      <c r="F16" s="296"/>
      <c r="G16" s="296"/>
      <c r="H16" s="297"/>
      <c r="I16" s="283">
        <f>COUNTIFS('Risks &amp; Issues'!B:B,"Risk",'Risks &amp; Issues'!I:I,"Resolved")</f>
        <v>2</v>
      </c>
      <c r="J16" s="284"/>
      <c r="K16" s="284"/>
      <c r="L16" s="284"/>
      <c r="M16" s="284"/>
      <c r="N16" s="284"/>
      <c r="O16" s="284"/>
      <c r="P16" s="284"/>
      <c r="Q16" s="348">
        <f>COUNTIFS('Risks &amp; Issues'!B:B,"Issue",'Risks &amp; Issues'!I:I,"&lt;&gt;Resolved")</f>
        <v>0</v>
      </c>
      <c r="R16" s="348"/>
      <c r="S16" s="348"/>
      <c r="T16" s="348"/>
      <c r="U16" s="348"/>
      <c r="V16" s="348"/>
      <c r="W16" s="348"/>
      <c r="X16" s="349"/>
      <c r="Y16" s="283">
        <f>COUNTIFS('Risks &amp; Issues'!B:B,"Issue",'Risks &amp; Issues'!I:I,"Resolved")</f>
        <v>0</v>
      </c>
      <c r="Z16" s="284"/>
      <c r="AA16" s="284"/>
      <c r="AB16" s="284"/>
      <c r="AC16" s="284"/>
      <c r="AD16" s="284"/>
      <c r="AE16" s="284"/>
      <c r="AF16" s="284"/>
      <c r="AG16" s="350">
        <f>COUNTIFS('Questions &amp; Decisions'!B:B,"Question",'Questions &amp; Decisions'!I:I,"&lt;&gt;Resolved")</f>
        <v>0</v>
      </c>
      <c r="AH16" s="350"/>
      <c r="AI16" s="350"/>
      <c r="AJ16" s="350"/>
      <c r="AK16" s="350"/>
      <c r="AL16" s="350"/>
      <c r="AM16" s="350"/>
      <c r="AN16" s="351"/>
      <c r="AO16" s="283">
        <f>COUNTIFS('Questions &amp; Decisions'!B:B,"Question",'Questions &amp; Decisions'!I:I,"Resolved")</f>
        <v>1</v>
      </c>
      <c r="AP16" s="284"/>
      <c r="AQ16" s="284"/>
      <c r="AR16" s="284"/>
      <c r="AS16" s="284"/>
      <c r="AT16" s="284"/>
      <c r="AU16" s="284"/>
      <c r="AV16" s="284"/>
      <c r="AW16" s="294">
        <f>COUNTIFS('Questions &amp; Decisions'!B:B,"Decision",'Questions &amp; Decisions'!I:I,"&lt;&gt;Resolved")</f>
        <v>0</v>
      </c>
      <c r="AX16" s="294"/>
      <c r="AY16" s="294"/>
      <c r="AZ16" s="294"/>
      <c r="BA16" s="294"/>
      <c r="BB16" s="294"/>
      <c r="BC16" s="294"/>
      <c r="BD16" s="295"/>
      <c r="BE16" s="283">
        <f>COUNTIFS('Questions &amp; Decisions'!B:B,"Decision",'Questions &amp; Decisions'!I:I,"Resolved")</f>
        <v>1</v>
      </c>
      <c r="BF16" s="284"/>
      <c r="BG16" s="284"/>
      <c r="BH16" s="284"/>
      <c r="BI16" s="284"/>
      <c r="BJ16" s="284"/>
      <c r="BK16" s="284"/>
      <c r="BL16" s="284"/>
    </row>
    <row r="17" spans="1:64" ht="16.5" customHeight="1" x14ac:dyDescent="0.2">
      <c r="A17" s="251" t="s">
        <v>9</v>
      </c>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c r="BK17" s="251"/>
      <c r="BL17" s="251"/>
    </row>
    <row r="18" spans="1:64" ht="16.5" customHeight="1" x14ac:dyDescent="0.25">
      <c r="A18" s="310" t="s">
        <v>24</v>
      </c>
      <c r="B18" s="311"/>
      <c r="C18" s="311"/>
      <c r="D18" s="311"/>
      <c r="E18" s="311"/>
      <c r="F18" s="312"/>
      <c r="G18" s="316" t="s">
        <v>25</v>
      </c>
      <c r="H18" s="317"/>
      <c r="I18" s="317"/>
      <c r="J18" s="317"/>
      <c r="K18" s="317"/>
      <c r="L18" s="317"/>
      <c r="M18" s="321" t="s">
        <v>452</v>
      </c>
      <c r="N18" s="322"/>
      <c r="O18" s="322"/>
      <c r="P18" s="322"/>
      <c r="Q18" s="322"/>
      <c r="R18" s="323"/>
      <c r="S18" s="327" t="s">
        <v>26</v>
      </c>
      <c r="T18" s="328"/>
      <c r="U18" s="328"/>
      <c r="V18" s="328"/>
      <c r="W18" s="328"/>
      <c r="X18" s="329"/>
      <c r="Y18" s="333" t="s">
        <v>31</v>
      </c>
      <c r="Z18" s="334"/>
      <c r="AA18" s="334"/>
      <c r="AB18" s="334"/>
      <c r="AC18" s="334"/>
      <c r="AD18" s="335"/>
      <c r="AE18" s="339" t="s">
        <v>257</v>
      </c>
      <c r="AF18" s="340"/>
      <c r="AG18" s="340"/>
      <c r="AH18" s="340"/>
      <c r="AI18" s="340"/>
      <c r="AJ18" s="341"/>
      <c r="AK18" s="345" t="s">
        <v>29</v>
      </c>
      <c r="AL18" s="346"/>
      <c r="AM18" s="346"/>
      <c r="AN18" s="346"/>
      <c r="AO18" s="346"/>
      <c r="AP18" s="347"/>
      <c r="AQ18" s="318" t="s">
        <v>30</v>
      </c>
      <c r="AR18" s="319"/>
      <c r="AS18" s="319"/>
      <c r="AT18" s="319"/>
      <c r="AU18" s="319"/>
      <c r="AV18" s="320"/>
      <c r="AW18" s="298" t="s">
        <v>27</v>
      </c>
      <c r="AX18" s="299"/>
      <c r="AY18" s="299"/>
      <c r="AZ18" s="299"/>
      <c r="BA18" s="299"/>
      <c r="BB18" s="300"/>
      <c r="BC18" s="304" t="s">
        <v>28</v>
      </c>
      <c r="BD18" s="305"/>
      <c r="BE18" s="305"/>
      <c r="BF18" s="305"/>
      <c r="BG18" s="305"/>
      <c r="BH18" s="306"/>
      <c r="BI18"/>
      <c r="BJ18"/>
      <c r="BK18"/>
      <c r="BL18" s="135"/>
    </row>
    <row r="19" spans="1:64" s="7" customFormat="1" ht="16.5" customHeight="1" x14ac:dyDescent="0.25">
      <c r="A19" s="313">
        <f>SUM(G19:BK19)</f>
        <v>136</v>
      </c>
      <c r="B19" s="314"/>
      <c r="C19" s="314"/>
      <c r="D19" s="314"/>
      <c r="E19" s="314"/>
      <c r="F19" s="315"/>
      <c r="G19" s="291">
        <f>COUNTIF('Action Items'!L:L,G18)</f>
        <v>89</v>
      </c>
      <c r="H19" s="292"/>
      <c r="I19" s="292"/>
      <c r="J19" s="292"/>
      <c r="K19" s="292"/>
      <c r="L19" s="292"/>
      <c r="M19" s="324">
        <f>COUNTIF('Action Items'!$L:$L,M18)</f>
        <v>3</v>
      </c>
      <c r="N19" s="325"/>
      <c r="O19" s="325"/>
      <c r="P19" s="325"/>
      <c r="Q19" s="325"/>
      <c r="R19" s="326"/>
      <c r="S19" s="330">
        <f>COUNTIF('Action Items'!L:L,S18)</f>
        <v>15</v>
      </c>
      <c r="T19" s="331"/>
      <c r="U19" s="331"/>
      <c r="V19" s="331"/>
      <c r="W19" s="331"/>
      <c r="X19" s="332"/>
      <c r="Y19" s="336">
        <f>COUNTIF('Action Items'!L:L,Y18)</f>
        <v>0</v>
      </c>
      <c r="Z19" s="337"/>
      <c r="AA19" s="337"/>
      <c r="AB19" s="337"/>
      <c r="AC19" s="337"/>
      <c r="AD19" s="338"/>
      <c r="AE19" s="342">
        <f>COUNTIF('Action Items'!$L:$L,AE18)</f>
        <v>5</v>
      </c>
      <c r="AF19" s="343"/>
      <c r="AG19" s="343"/>
      <c r="AH19" s="343"/>
      <c r="AI19" s="343"/>
      <c r="AJ19" s="344"/>
      <c r="AK19" s="301">
        <f>COUNTIF('Action Items'!L:L,AK18)</f>
        <v>0</v>
      </c>
      <c r="AL19" s="302"/>
      <c r="AM19" s="302"/>
      <c r="AN19" s="302"/>
      <c r="AO19" s="302"/>
      <c r="AP19" s="303"/>
      <c r="AQ19" s="301">
        <f>COUNTIF('Action Items'!L:L,AQ18)</f>
        <v>0</v>
      </c>
      <c r="AR19" s="302"/>
      <c r="AS19" s="302"/>
      <c r="AT19" s="302"/>
      <c r="AU19" s="302"/>
      <c r="AV19" s="303"/>
      <c r="AW19" s="301">
        <f>COUNTIF('Action Items'!L:L,AW18)</f>
        <v>16</v>
      </c>
      <c r="AX19" s="302"/>
      <c r="AY19" s="302"/>
      <c r="AZ19" s="302"/>
      <c r="BA19" s="302"/>
      <c r="BB19" s="303"/>
      <c r="BC19" s="307">
        <f>COUNTIF('Action Items'!L:L,BC18)</f>
        <v>8</v>
      </c>
      <c r="BD19" s="308"/>
      <c r="BE19" s="308"/>
      <c r="BF19" s="308"/>
      <c r="BG19" s="308"/>
      <c r="BH19" s="309"/>
      <c r="BI19"/>
      <c r="BJ19"/>
      <c r="BK19"/>
      <c r="BL19" s="136"/>
    </row>
    <row r="20" spans="1:64" s="2" customFormat="1" ht="11.25" customHeight="1" x14ac:dyDescent="0.25">
      <c r="A20" s="270" t="s">
        <v>32</v>
      </c>
      <c r="B20" s="182"/>
      <c r="C20" s="241" t="s">
        <v>33</v>
      </c>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2"/>
      <c r="AT20" s="268" t="s">
        <v>34</v>
      </c>
      <c r="AU20" s="268"/>
      <c r="AV20" s="268"/>
      <c r="AW20" s="268" t="s">
        <v>35</v>
      </c>
      <c r="AX20" s="268"/>
      <c r="AY20" s="268"/>
      <c r="AZ20" s="268"/>
      <c r="BA20" s="268"/>
      <c r="BB20" s="268"/>
      <c r="BC20" s="268"/>
      <c r="BD20" s="268"/>
      <c r="BE20" s="268" t="s">
        <v>36</v>
      </c>
      <c r="BF20" s="268"/>
      <c r="BG20" s="268"/>
      <c r="BH20" s="268"/>
      <c r="BI20" s="268"/>
      <c r="BJ20" s="268"/>
      <c r="BK20" s="268"/>
      <c r="BL20" s="269"/>
    </row>
    <row r="21" spans="1:64" s="8" customFormat="1" ht="9" customHeight="1" x14ac:dyDescent="0.25">
      <c r="A21" s="271"/>
      <c r="B21" s="272"/>
      <c r="C21" s="243"/>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73"/>
      <c r="AU21" s="273"/>
      <c r="AV21" s="273"/>
      <c r="AW21" s="273"/>
      <c r="AX21" s="273"/>
      <c r="AY21" s="273"/>
      <c r="AZ21" s="273"/>
      <c r="BA21" s="273"/>
      <c r="BB21" s="273"/>
      <c r="BC21" s="273"/>
      <c r="BD21" s="273"/>
      <c r="BE21" s="230" t="s">
        <v>32</v>
      </c>
      <c r="BF21" s="230"/>
      <c r="BG21" s="230"/>
      <c r="BH21" s="278"/>
      <c r="BI21" s="229" t="s">
        <v>37</v>
      </c>
      <c r="BJ21" s="230"/>
      <c r="BK21" s="230"/>
      <c r="BL21" s="231"/>
    </row>
    <row r="22" spans="1:64" ht="16.5" customHeight="1" x14ac:dyDescent="0.2">
      <c r="A22" s="245">
        <v>1</v>
      </c>
      <c r="B22" s="246"/>
      <c r="C22" s="285" t="s">
        <v>182</v>
      </c>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6"/>
      <c r="AT22" s="274" t="s">
        <v>105</v>
      </c>
      <c r="AU22" s="275"/>
      <c r="AV22" s="276"/>
      <c r="AW22" s="289">
        <f>COUNTIF('Action Items'!D:D,A22)</f>
        <v>12</v>
      </c>
      <c r="AX22" s="289"/>
      <c r="AY22" s="289"/>
      <c r="AZ22" s="289"/>
      <c r="BA22" s="289"/>
      <c r="BB22" s="289"/>
      <c r="BC22" s="289"/>
      <c r="BD22" s="289"/>
      <c r="BE22" s="279">
        <f>COUNTIFS('Action Items'!D:D,A22,'Action Items'!L:L,"Complete")</f>
        <v>4</v>
      </c>
      <c r="BF22" s="280"/>
      <c r="BG22" s="280"/>
      <c r="BH22" s="280"/>
      <c r="BI22" s="232">
        <f t="shared" ref="BI22:BI27" si="0">BE22/AW22</f>
        <v>0.33333333333333331</v>
      </c>
      <c r="BJ22" s="233"/>
      <c r="BK22" s="233"/>
      <c r="BL22" s="234"/>
    </row>
    <row r="23" spans="1:64" ht="16.5" customHeight="1" x14ac:dyDescent="0.2">
      <c r="A23" s="179">
        <v>2</v>
      </c>
      <c r="B23" s="290"/>
      <c r="C23" s="207" t="s">
        <v>252</v>
      </c>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153"/>
      <c r="AT23" s="154" t="s">
        <v>106</v>
      </c>
      <c r="AU23" s="277"/>
      <c r="AV23" s="156"/>
      <c r="AW23" s="157">
        <f>COUNTIF('Action Items'!D:D,A23)</f>
        <v>12</v>
      </c>
      <c r="AX23" s="157"/>
      <c r="AY23" s="157"/>
      <c r="AZ23" s="157"/>
      <c r="BA23" s="157"/>
      <c r="BB23" s="157"/>
      <c r="BC23" s="157"/>
      <c r="BD23" s="157"/>
      <c r="BE23" s="158">
        <f>COUNTIFS('Action Items'!D:D,A23,'Action Items'!L:L,"Complete")</f>
        <v>9</v>
      </c>
      <c r="BF23" s="252"/>
      <c r="BG23" s="252"/>
      <c r="BH23" s="252"/>
      <c r="BI23" s="235">
        <f t="shared" si="0"/>
        <v>0.75</v>
      </c>
      <c r="BJ23" s="236"/>
      <c r="BK23" s="236"/>
      <c r="BL23" s="237"/>
    </row>
    <row r="24" spans="1:64" ht="16.5" customHeight="1" x14ac:dyDescent="0.2">
      <c r="A24" s="245">
        <v>3</v>
      </c>
      <c r="B24" s="246"/>
      <c r="C24" s="285" t="s">
        <v>181</v>
      </c>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6"/>
      <c r="AT24" s="274" t="s">
        <v>105</v>
      </c>
      <c r="AU24" s="275"/>
      <c r="AV24" s="276"/>
      <c r="AW24" s="289">
        <f>COUNTIF('Action Items'!D:D,A24)</f>
        <v>32</v>
      </c>
      <c r="AX24" s="289"/>
      <c r="AY24" s="289"/>
      <c r="AZ24" s="289"/>
      <c r="BA24" s="289"/>
      <c r="BB24" s="289"/>
      <c r="BC24" s="289"/>
      <c r="BD24" s="289"/>
      <c r="BE24" s="279">
        <f>COUNTIFS('Action Items'!D:D,A24,'Action Items'!L:L,"Complete")</f>
        <v>27</v>
      </c>
      <c r="BF24" s="280"/>
      <c r="BG24" s="280"/>
      <c r="BH24" s="280"/>
      <c r="BI24" s="238">
        <f>BE24/AW24</f>
        <v>0.84375</v>
      </c>
      <c r="BJ24" s="239"/>
      <c r="BK24" s="239"/>
      <c r="BL24" s="240"/>
    </row>
    <row r="25" spans="1:64" ht="16.5" customHeight="1" x14ac:dyDescent="0.2">
      <c r="A25" s="179">
        <v>4</v>
      </c>
      <c r="B25" s="180"/>
      <c r="C25" s="152" t="s">
        <v>126</v>
      </c>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3"/>
      <c r="AT25" s="154" t="s">
        <v>105</v>
      </c>
      <c r="AU25" s="155"/>
      <c r="AV25" s="156"/>
      <c r="AW25" s="157">
        <f>COUNTIF('Action Items'!D:D,A25)</f>
        <v>31</v>
      </c>
      <c r="AX25" s="157"/>
      <c r="AY25" s="157"/>
      <c r="AZ25" s="157"/>
      <c r="BA25" s="157"/>
      <c r="BB25" s="157"/>
      <c r="BC25" s="157"/>
      <c r="BD25" s="157"/>
      <c r="BE25" s="158">
        <f>COUNTIFS('Action Items'!D:D,A25,'Action Items'!L:L,"Complete")</f>
        <v>12</v>
      </c>
      <c r="BF25" s="159"/>
      <c r="BG25" s="159"/>
      <c r="BH25" s="159"/>
      <c r="BI25" s="160">
        <f t="shared" si="0"/>
        <v>0.38709677419354838</v>
      </c>
      <c r="BJ25" s="161"/>
      <c r="BK25" s="161"/>
      <c r="BL25" s="162"/>
    </row>
    <row r="26" spans="1:64" ht="16.5" customHeight="1" x14ac:dyDescent="0.2">
      <c r="A26" s="245">
        <v>5</v>
      </c>
      <c r="B26" s="355"/>
      <c r="C26" s="285" t="s">
        <v>253</v>
      </c>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6"/>
      <c r="AT26" s="274" t="s">
        <v>106</v>
      </c>
      <c r="AU26" s="275"/>
      <c r="AV26" s="276"/>
      <c r="AW26" s="289">
        <f>COUNTIF('Action Items'!D:D,A26)</f>
        <v>22</v>
      </c>
      <c r="AX26" s="289"/>
      <c r="AY26" s="289"/>
      <c r="AZ26" s="289"/>
      <c r="BA26" s="289"/>
      <c r="BB26" s="289"/>
      <c r="BC26" s="289"/>
      <c r="BD26" s="289"/>
      <c r="BE26" s="279">
        <f>COUNTIFS('Action Items'!D:D,A26,'Action Items'!L:L,"Complete")</f>
        <v>21</v>
      </c>
      <c r="BF26" s="280"/>
      <c r="BG26" s="280"/>
      <c r="BH26" s="280"/>
      <c r="BI26" s="356">
        <f t="shared" si="0"/>
        <v>0.95454545454545459</v>
      </c>
      <c r="BJ26" s="357"/>
      <c r="BK26" s="357"/>
      <c r="BL26" s="358"/>
    </row>
    <row r="27" spans="1:64" ht="16.5" customHeight="1" x14ac:dyDescent="0.2">
      <c r="A27" s="179">
        <v>6</v>
      </c>
      <c r="B27" s="180"/>
      <c r="C27" s="152" t="s">
        <v>138</v>
      </c>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3"/>
      <c r="AT27" s="154" t="s">
        <v>105</v>
      </c>
      <c r="AU27" s="155"/>
      <c r="AV27" s="156"/>
      <c r="AW27" s="157">
        <f>COUNTIF('Action Items'!D:D,A27)</f>
        <v>20</v>
      </c>
      <c r="AX27" s="157"/>
      <c r="AY27" s="157"/>
      <c r="AZ27" s="157"/>
      <c r="BA27" s="157"/>
      <c r="BB27" s="157"/>
      <c r="BC27" s="157"/>
      <c r="BD27" s="157"/>
      <c r="BE27" s="158">
        <f>COUNTIFS('Action Items'!D:D,A27,'Action Items'!L:L,"Complete")</f>
        <v>11</v>
      </c>
      <c r="BF27" s="159"/>
      <c r="BG27" s="159"/>
      <c r="BH27" s="159"/>
      <c r="BI27" s="160">
        <f t="shared" si="0"/>
        <v>0.55000000000000004</v>
      </c>
      <c r="BJ27" s="161"/>
      <c r="BK27" s="161"/>
      <c r="BL27" s="162"/>
    </row>
    <row r="28" spans="1:64" ht="16.5" customHeight="1" x14ac:dyDescent="0.2">
      <c r="A28" s="245">
        <v>7</v>
      </c>
      <c r="B28" s="355"/>
      <c r="C28" s="285" t="s">
        <v>188</v>
      </c>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6"/>
      <c r="AT28" s="274" t="s">
        <v>106</v>
      </c>
      <c r="AU28" s="275"/>
      <c r="AV28" s="276"/>
      <c r="AW28" s="289">
        <f>COUNTIF('Action Items'!D:D,A28)</f>
        <v>5</v>
      </c>
      <c r="AX28" s="289"/>
      <c r="AY28" s="289"/>
      <c r="AZ28" s="289"/>
      <c r="BA28" s="289"/>
      <c r="BB28" s="289"/>
      <c r="BC28" s="289"/>
      <c r="BD28" s="289"/>
      <c r="BE28" s="279">
        <f>COUNTIFS('Action Items'!D:D,A28,'Action Items'!L:L,"Complete")</f>
        <v>4</v>
      </c>
      <c r="BF28" s="280"/>
      <c r="BG28" s="280"/>
      <c r="BH28" s="280"/>
      <c r="BI28" s="356">
        <f t="shared" ref="BI28:BI29" si="1">BE28/AW28</f>
        <v>0.8</v>
      </c>
      <c r="BJ28" s="357"/>
      <c r="BK28" s="357"/>
      <c r="BL28" s="358"/>
    </row>
    <row r="29" spans="1:64" ht="16.5" customHeight="1" x14ac:dyDescent="0.2">
      <c r="A29" s="362">
        <v>8</v>
      </c>
      <c r="B29" s="363"/>
      <c r="C29" s="152" t="s">
        <v>254</v>
      </c>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3"/>
      <c r="AT29" s="154" t="s">
        <v>105</v>
      </c>
      <c r="AU29" s="155"/>
      <c r="AV29" s="156"/>
      <c r="AW29" s="157">
        <f>COUNTIF('Action Items'!D:D,A29)</f>
        <v>2</v>
      </c>
      <c r="AX29" s="157"/>
      <c r="AY29" s="157"/>
      <c r="AZ29" s="157"/>
      <c r="BA29" s="157"/>
      <c r="BB29" s="157"/>
      <c r="BC29" s="157"/>
      <c r="BD29" s="157"/>
      <c r="BE29" s="158">
        <f>COUNTIFS('Action Items'!D:D,A29,'Action Items'!L:L,"Complete")</f>
        <v>1</v>
      </c>
      <c r="BF29" s="159"/>
      <c r="BG29" s="159"/>
      <c r="BH29" s="159"/>
      <c r="BI29" s="160">
        <f t="shared" si="1"/>
        <v>0.5</v>
      </c>
      <c r="BJ29" s="161"/>
      <c r="BK29" s="161"/>
      <c r="BL29" s="162"/>
    </row>
    <row r="30" spans="1:64" ht="16.5" customHeight="1" x14ac:dyDescent="0.2">
      <c r="A30" s="175" t="s">
        <v>38</v>
      </c>
      <c r="B30" s="176"/>
      <c r="C30" s="176"/>
      <c r="D30" s="176"/>
      <c r="E30" s="176"/>
      <c r="F30" s="176"/>
      <c r="G30" s="176"/>
      <c r="H30" s="176"/>
      <c r="I30" s="176"/>
      <c r="J30" s="176"/>
      <c r="K30" s="176"/>
      <c r="L30" s="176"/>
      <c r="M30" s="176"/>
      <c r="N30" s="176"/>
      <c r="O30" s="176"/>
      <c r="P30" s="176"/>
      <c r="Q30" s="176"/>
      <c r="R30" s="176"/>
      <c r="S30" s="176"/>
      <c r="T30" s="176"/>
      <c r="U30" s="176"/>
      <c r="V30" s="177"/>
      <c r="W30" s="163" t="s">
        <v>76</v>
      </c>
      <c r="X30" s="164"/>
      <c r="Y30" s="164"/>
      <c r="Z30" s="164"/>
      <c r="AA30" s="164"/>
      <c r="AB30" s="164"/>
      <c r="AC30" s="164"/>
      <c r="AD30" s="164"/>
      <c r="AE30" s="164"/>
      <c r="AF30" s="164"/>
      <c r="AG30" s="164"/>
      <c r="AH30" s="164"/>
      <c r="AI30" s="164"/>
      <c r="AJ30" s="164"/>
      <c r="AK30" s="164"/>
      <c r="AL30" s="164"/>
      <c r="AM30" s="164"/>
      <c r="AN30" s="164"/>
      <c r="AO30" s="164"/>
      <c r="AP30" s="164"/>
      <c r="AQ30" s="165"/>
      <c r="AR30" s="210" t="s">
        <v>71</v>
      </c>
      <c r="AS30" s="210"/>
      <c r="AT30" s="210"/>
      <c r="AU30" s="210"/>
      <c r="AV30" s="210"/>
      <c r="AW30" s="210"/>
      <c r="AX30" s="210"/>
      <c r="AY30" s="210"/>
      <c r="AZ30" s="210"/>
      <c r="BA30" s="182" t="s">
        <v>72</v>
      </c>
      <c r="BB30" s="176"/>
      <c r="BC30" s="176"/>
      <c r="BD30" s="176"/>
      <c r="BE30" s="176"/>
      <c r="BF30" s="176"/>
      <c r="BG30" s="176"/>
      <c r="BH30" s="176"/>
      <c r="BI30" s="176"/>
      <c r="BJ30" s="176"/>
      <c r="BK30" s="176"/>
      <c r="BL30" s="183"/>
    </row>
    <row r="31" spans="1:64" ht="16.5" customHeight="1" x14ac:dyDescent="0.2">
      <c r="A31" s="178" t="s">
        <v>120</v>
      </c>
      <c r="B31" s="173"/>
      <c r="C31" s="173"/>
      <c r="D31" s="173"/>
      <c r="E31" s="173"/>
      <c r="F31" s="173"/>
      <c r="G31" s="173"/>
      <c r="H31" s="173"/>
      <c r="I31" s="173"/>
      <c r="J31" s="173"/>
      <c r="K31" s="173"/>
      <c r="L31" s="173"/>
      <c r="M31" s="173"/>
      <c r="N31" s="173"/>
      <c r="O31" s="173"/>
      <c r="P31" s="173"/>
      <c r="Q31" s="173"/>
      <c r="R31" s="173"/>
      <c r="S31" s="173"/>
      <c r="T31" s="173"/>
      <c r="U31" s="173"/>
      <c r="V31" s="174"/>
      <c r="W31" s="166" t="s">
        <v>124</v>
      </c>
      <c r="X31" s="167"/>
      <c r="Y31" s="167"/>
      <c r="Z31" s="167"/>
      <c r="AA31" s="167"/>
      <c r="AB31" s="167"/>
      <c r="AC31" s="167"/>
      <c r="AD31" s="167"/>
      <c r="AE31" s="167"/>
      <c r="AF31" s="167"/>
      <c r="AG31" s="167"/>
      <c r="AH31" s="167"/>
      <c r="AI31" s="167"/>
      <c r="AJ31" s="167"/>
      <c r="AK31" s="167"/>
      <c r="AL31" s="167"/>
      <c r="AM31" s="167"/>
      <c r="AN31" s="167"/>
      <c r="AO31" s="167"/>
      <c r="AP31" s="167"/>
      <c r="AQ31" s="168"/>
      <c r="AR31" s="364" t="s">
        <v>112</v>
      </c>
      <c r="AS31" s="364"/>
      <c r="AT31" s="364"/>
      <c r="AU31" s="364"/>
      <c r="AV31" s="364"/>
      <c r="AW31" s="364"/>
      <c r="AX31" s="364"/>
      <c r="AY31" s="364"/>
      <c r="AZ31" s="364"/>
      <c r="BA31" s="172" t="s">
        <v>73</v>
      </c>
      <c r="BB31" s="173"/>
      <c r="BC31" s="173"/>
      <c r="BD31" s="173"/>
      <c r="BE31" s="173"/>
      <c r="BF31" s="173"/>
      <c r="BG31" s="173"/>
      <c r="BH31" s="173"/>
      <c r="BI31" s="173"/>
      <c r="BJ31" s="173"/>
      <c r="BK31" s="173"/>
      <c r="BL31" s="184"/>
    </row>
    <row r="32" spans="1:64" ht="16.5" customHeight="1" x14ac:dyDescent="0.2">
      <c r="A32" s="359" t="s">
        <v>39</v>
      </c>
      <c r="B32" s="170"/>
      <c r="C32" s="170"/>
      <c r="D32" s="170"/>
      <c r="E32" s="170"/>
      <c r="F32" s="170"/>
      <c r="G32" s="170"/>
      <c r="H32" s="170"/>
      <c r="I32" s="170"/>
      <c r="J32" s="170"/>
      <c r="K32" s="170"/>
      <c r="L32" s="170"/>
      <c r="M32" s="170"/>
      <c r="N32" s="170"/>
      <c r="O32" s="170"/>
      <c r="P32" s="170"/>
      <c r="Q32" s="170"/>
      <c r="R32" s="170"/>
      <c r="S32" s="170"/>
      <c r="T32" s="170"/>
      <c r="U32" s="170"/>
      <c r="V32" s="171"/>
      <c r="W32" s="169" t="s">
        <v>119</v>
      </c>
      <c r="X32" s="170"/>
      <c r="Y32" s="170"/>
      <c r="Z32" s="170"/>
      <c r="AA32" s="170"/>
      <c r="AB32" s="170"/>
      <c r="AC32" s="170"/>
      <c r="AD32" s="170"/>
      <c r="AE32" s="170"/>
      <c r="AF32" s="170"/>
      <c r="AG32" s="170"/>
      <c r="AH32" s="170"/>
      <c r="AI32" s="170"/>
      <c r="AJ32" s="170"/>
      <c r="AK32" s="170"/>
      <c r="AL32" s="170"/>
      <c r="AM32" s="170"/>
      <c r="AN32" s="170"/>
      <c r="AO32" s="170"/>
      <c r="AP32" s="170"/>
      <c r="AQ32" s="171"/>
      <c r="AR32" s="365" t="s">
        <v>112</v>
      </c>
      <c r="AS32" s="365"/>
      <c r="AT32" s="365"/>
      <c r="AU32" s="365"/>
      <c r="AV32" s="365"/>
      <c r="AW32" s="365"/>
      <c r="AX32" s="365"/>
      <c r="AY32" s="365"/>
      <c r="AZ32" s="365"/>
      <c r="BA32" s="169" t="s">
        <v>73</v>
      </c>
      <c r="BB32" s="170"/>
      <c r="BC32" s="170"/>
      <c r="BD32" s="170"/>
      <c r="BE32" s="170"/>
      <c r="BF32" s="170"/>
      <c r="BG32" s="170"/>
      <c r="BH32" s="170"/>
      <c r="BI32" s="170"/>
      <c r="BJ32" s="170"/>
      <c r="BK32" s="170"/>
      <c r="BL32" s="185"/>
    </row>
    <row r="33" spans="1:64" ht="16.5" customHeight="1" x14ac:dyDescent="0.2">
      <c r="A33" s="178" t="s">
        <v>160</v>
      </c>
      <c r="B33" s="173"/>
      <c r="C33" s="173"/>
      <c r="D33" s="173"/>
      <c r="E33" s="173"/>
      <c r="F33" s="173"/>
      <c r="G33" s="173"/>
      <c r="H33" s="173"/>
      <c r="I33" s="173"/>
      <c r="J33" s="173"/>
      <c r="K33" s="173"/>
      <c r="L33" s="173"/>
      <c r="M33" s="173"/>
      <c r="N33" s="173"/>
      <c r="O33" s="173"/>
      <c r="P33" s="173"/>
      <c r="Q33" s="173"/>
      <c r="R33" s="173"/>
      <c r="S33" s="173"/>
      <c r="T33" s="173"/>
      <c r="U33" s="173"/>
      <c r="V33" s="174"/>
      <c r="W33" s="172" t="s">
        <v>159</v>
      </c>
      <c r="X33" s="173"/>
      <c r="Y33" s="173"/>
      <c r="Z33" s="173"/>
      <c r="AA33" s="173"/>
      <c r="AB33" s="173"/>
      <c r="AC33" s="173"/>
      <c r="AD33" s="173"/>
      <c r="AE33" s="173"/>
      <c r="AF33" s="173"/>
      <c r="AG33" s="173"/>
      <c r="AH33" s="173"/>
      <c r="AI33" s="173"/>
      <c r="AJ33" s="173"/>
      <c r="AK33" s="173"/>
      <c r="AL33" s="173"/>
      <c r="AM33" s="173"/>
      <c r="AN33" s="173"/>
      <c r="AO33" s="173"/>
      <c r="AP33" s="173"/>
      <c r="AQ33" s="174"/>
      <c r="AR33" s="172" t="s">
        <v>112</v>
      </c>
      <c r="AS33" s="173"/>
      <c r="AT33" s="173"/>
      <c r="AU33" s="173"/>
      <c r="AV33" s="173"/>
      <c r="AW33" s="173"/>
      <c r="AX33" s="173"/>
      <c r="AY33" s="173"/>
      <c r="AZ33" s="174"/>
      <c r="BA33" s="172" t="s">
        <v>74</v>
      </c>
      <c r="BB33" s="173"/>
      <c r="BC33" s="173"/>
      <c r="BD33" s="173"/>
      <c r="BE33" s="173"/>
      <c r="BF33" s="173"/>
      <c r="BG33" s="173"/>
      <c r="BH33" s="173"/>
      <c r="BI33" s="173"/>
      <c r="BJ33" s="173"/>
      <c r="BK33" s="173"/>
      <c r="BL33" s="184"/>
    </row>
    <row r="34" spans="1:64" ht="16.5" customHeight="1" x14ac:dyDescent="0.2">
      <c r="A34" s="359" t="s">
        <v>40</v>
      </c>
      <c r="B34" s="170"/>
      <c r="C34" s="170"/>
      <c r="D34" s="170"/>
      <c r="E34" s="170"/>
      <c r="F34" s="170"/>
      <c r="G34" s="170"/>
      <c r="H34" s="170"/>
      <c r="I34" s="170"/>
      <c r="J34" s="170"/>
      <c r="K34" s="170"/>
      <c r="L34" s="170"/>
      <c r="M34" s="170"/>
      <c r="N34" s="170"/>
      <c r="O34" s="170"/>
      <c r="P34" s="170"/>
      <c r="Q34" s="170"/>
      <c r="R34" s="170"/>
      <c r="S34" s="170"/>
      <c r="T34" s="170"/>
      <c r="U34" s="170"/>
      <c r="V34" s="171"/>
      <c r="W34" s="169" t="s">
        <v>116</v>
      </c>
      <c r="X34" s="170"/>
      <c r="Y34" s="170"/>
      <c r="Z34" s="170"/>
      <c r="AA34" s="170"/>
      <c r="AB34" s="170"/>
      <c r="AC34" s="170"/>
      <c r="AD34" s="170"/>
      <c r="AE34" s="170"/>
      <c r="AF34" s="170"/>
      <c r="AG34" s="170"/>
      <c r="AH34" s="170"/>
      <c r="AI34" s="170"/>
      <c r="AJ34" s="170"/>
      <c r="AK34" s="170"/>
      <c r="AL34" s="170"/>
      <c r="AM34" s="170"/>
      <c r="AN34" s="170"/>
      <c r="AO34" s="170"/>
      <c r="AP34" s="170"/>
      <c r="AQ34" s="171"/>
      <c r="AR34" s="169" t="s">
        <v>112</v>
      </c>
      <c r="AS34" s="170"/>
      <c r="AT34" s="170"/>
      <c r="AU34" s="170"/>
      <c r="AV34" s="170"/>
      <c r="AW34" s="170"/>
      <c r="AX34" s="170"/>
      <c r="AY34" s="170"/>
      <c r="AZ34" s="171"/>
      <c r="BA34" s="169"/>
      <c r="BB34" s="170"/>
      <c r="BC34" s="170"/>
      <c r="BD34" s="170"/>
      <c r="BE34" s="170"/>
      <c r="BF34" s="170"/>
      <c r="BG34" s="170"/>
      <c r="BH34" s="170"/>
      <c r="BI34" s="170"/>
      <c r="BJ34" s="170"/>
      <c r="BK34" s="170"/>
      <c r="BL34" s="185"/>
    </row>
    <row r="35" spans="1:64" ht="16.5" customHeight="1" x14ac:dyDescent="0.2">
      <c r="A35" s="178" t="s">
        <v>121</v>
      </c>
      <c r="B35" s="173"/>
      <c r="C35" s="173"/>
      <c r="D35" s="173"/>
      <c r="E35" s="173"/>
      <c r="F35" s="173"/>
      <c r="G35" s="173"/>
      <c r="H35" s="173"/>
      <c r="I35" s="173"/>
      <c r="J35" s="173"/>
      <c r="K35" s="173"/>
      <c r="L35" s="173"/>
      <c r="M35" s="173"/>
      <c r="N35" s="173"/>
      <c r="O35" s="173"/>
      <c r="P35" s="173"/>
      <c r="Q35" s="173"/>
      <c r="R35" s="173"/>
      <c r="S35" s="173"/>
      <c r="T35" s="173"/>
      <c r="U35" s="173"/>
      <c r="V35" s="174"/>
      <c r="W35" s="172" t="s">
        <v>118</v>
      </c>
      <c r="X35" s="173"/>
      <c r="Y35" s="173"/>
      <c r="Z35" s="173"/>
      <c r="AA35" s="173"/>
      <c r="AB35" s="173"/>
      <c r="AC35" s="173"/>
      <c r="AD35" s="173"/>
      <c r="AE35" s="173"/>
      <c r="AF35" s="173"/>
      <c r="AG35" s="173"/>
      <c r="AH35" s="173"/>
      <c r="AI35" s="173"/>
      <c r="AJ35" s="173"/>
      <c r="AK35" s="173"/>
      <c r="AL35" s="173"/>
      <c r="AM35" s="173"/>
      <c r="AN35" s="173"/>
      <c r="AO35" s="173"/>
      <c r="AP35" s="173"/>
      <c r="AQ35" s="174"/>
      <c r="AR35" s="172" t="s">
        <v>112</v>
      </c>
      <c r="AS35" s="173"/>
      <c r="AT35" s="173"/>
      <c r="AU35" s="173"/>
      <c r="AV35" s="173"/>
      <c r="AW35" s="173"/>
      <c r="AX35" s="173"/>
      <c r="AY35" s="173"/>
      <c r="AZ35" s="174"/>
      <c r="BA35" s="172"/>
      <c r="BB35" s="173"/>
      <c r="BC35" s="173"/>
      <c r="BD35" s="173"/>
      <c r="BE35" s="173"/>
      <c r="BF35" s="173"/>
      <c r="BG35" s="173"/>
      <c r="BH35" s="173"/>
      <c r="BI35" s="173"/>
      <c r="BJ35" s="173"/>
      <c r="BK35" s="173"/>
      <c r="BL35" s="184"/>
    </row>
    <row r="36" spans="1:64" ht="16.5" customHeight="1" x14ac:dyDescent="0.2">
      <c r="A36" s="359" t="s">
        <v>122</v>
      </c>
      <c r="B36" s="170"/>
      <c r="C36" s="170"/>
      <c r="D36" s="170"/>
      <c r="E36" s="170"/>
      <c r="F36" s="170"/>
      <c r="G36" s="170"/>
      <c r="H36" s="170"/>
      <c r="I36" s="170"/>
      <c r="J36" s="170"/>
      <c r="K36" s="170"/>
      <c r="L36" s="170"/>
      <c r="M36" s="170"/>
      <c r="N36" s="170"/>
      <c r="O36" s="170"/>
      <c r="P36" s="170"/>
      <c r="Q36" s="170"/>
      <c r="R36" s="170"/>
      <c r="S36" s="170"/>
      <c r="T36" s="170"/>
      <c r="U36" s="170"/>
      <c r="V36" s="171"/>
      <c r="W36" s="169" t="s">
        <v>123</v>
      </c>
      <c r="X36" s="170"/>
      <c r="Y36" s="170"/>
      <c r="Z36" s="170"/>
      <c r="AA36" s="170"/>
      <c r="AB36" s="170"/>
      <c r="AC36" s="170"/>
      <c r="AD36" s="170"/>
      <c r="AE36" s="170"/>
      <c r="AF36" s="170"/>
      <c r="AG36" s="170"/>
      <c r="AH36" s="170"/>
      <c r="AI36" s="170"/>
      <c r="AJ36" s="170"/>
      <c r="AK36" s="170"/>
      <c r="AL36" s="170"/>
      <c r="AM36" s="170"/>
      <c r="AN36" s="170"/>
      <c r="AO36" s="170"/>
      <c r="AP36" s="170"/>
      <c r="AQ36" s="171"/>
      <c r="AR36" s="169" t="s">
        <v>112</v>
      </c>
      <c r="AS36" s="170"/>
      <c r="AT36" s="170"/>
      <c r="AU36" s="170"/>
      <c r="AV36" s="170"/>
      <c r="AW36" s="170"/>
      <c r="AX36" s="170"/>
      <c r="AY36" s="170"/>
      <c r="AZ36" s="171"/>
      <c r="BA36" s="169"/>
      <c r="BB36" s="170"/>
      <c r="BC36" s="170"/>
      <c r="BD36" s="170"/>
      <c r="BE36" s="170"/>
      <c r="BF36" s="170"/>
      <c r="BG36" s="170"/>
      <c r="BH36" s="170"/>
      <c r="BI36" s="170"/>
      <c r="BJ36" s="170"/>
      <c r="BK36" s="170"/>
      <c r="BL36" s="185"/>
    </row>
    <row r="37" spans="1:64" ht="16.5" customHeight="1" x14ac:dyDescent="0.2">
      <c r="A37" s="178" t="s">
        <v>161</v>
      </c>
      <c r="B37" s="173"/>
      <c r="C37" s="173"/>
      <c r="D37" s="173"/>
      <c r="E37" s="173"/>
      <c r="F37" s="173"/>
      <c r="G37" s="173"/>
      <c r="H37" s="173"/>
      <c r="I37" s="173"/>
      <c r="J37" s="173"/>
      <c r="K37" s="173"/>
      <c r="L37" s="173"/>
      <c r="M37" s="173"/>
      <c r="N37" s="173"/>
      <c r="O37" s="173"/>
      <c r="P37" s="173"/>
      <c r="Q37" s="173"/>
      <c r="R37" s="173"/>
      <c r="S37" s="173"/>
      <c r="T37" s="173"/>
      <c r="U37" s="173"/>
      <c r="V37" s="174"/>
      <c r="W37" s="172" t="s">
        <v>162</v>
      </c>
      <c r="X37" s="173"/>
      <c r="Y37" s="173"/>
      <c r="Z37" s="173"/>
      <c r="AA37" s="173"/>
      <c r="AB37" s="173"/>
      <c r="AC37" s="173"/>
      <c r="AD37" s="173"/>
      <c r="AE37" s="173"/>
      <c r="AF37" s="173"/>
      <c r="AG37" s="173"/>
      <c r="AH37" s="173"/>
      <c r="AI37" s="173"/>
      <c r="AJ37" s="173"/>
      <c r="AK37" s="173"/>
      <c r="AL37" s="173"/>
      <c r="AM37" s="173"/>
      <c r="AN37" s="173"/>
      <c r="AO37" s="173"/>
      <c r="AP37" s="173"/>
      <c r="AQ37" s="174"/>
      <c r="AR37" s="172" t="s">
        <v>112</v>
      </c>
      <c r="AS37" s="173"/>
      <c r="AT37" s="173"/>
      <c r="AU37" s="173"/>
      <c r="AV37" s="173"/>
      <c r="AW37" s="173"/>
      <c r="AX37" s="173"/>
      <c r="AY37" s="173"/>
      <c r="AZ37" s="174"/>
      <c r="BA37" s="172"/>
      <c r="BB37" s="173"/>
      <c r="BC37" s="173"/>
      <c r="BD37" s="173"/>
      <c r="BE37" s="173"/>
      <c r="BF37" s="173"/>
      <c r="BG37" s="173"/>
      <c r="BH37" s="173"/>
      <c r="BI37" s="173"/>
      <c r="BJ37" s="173"/>
      <c r="BK37" s="173"/>
      <c r="BL37" s="184"/>
    </row>
    <row r="38" spans="1:64" ht="16.5" customHeight="1" x14ac:dyDescent="0.2">
      <c r="A38" s="360" t="s">
        <v>163</v>
      </c>
      <c r="B38" s="187"/>
      <c r="C38" s="187"/>
      <c r="D38" s="187"/>
      <c r="E38" s="187"/>
      <c r="F38" s="187"/>
      <c r="G38" s="187"/>
      <c r="H38" s="187"/>
      <c r="I38" s="187"/>
      <c r="J38" s="187"/>
      <c r="K38" s="187"/>
      <c r="L38" s="187"/>
      <c r="M38" s="187"/>
      <c r="N38" s="187"/>
      <c r="O38" s="187"/>
      <c r="P38" s="187"/>
      <c r="Q38" s="187"/>
      <c r="R38" s="187"/>
      <c r="S38" s="187"/>
      <c r="T38" s="187"/>
      <c r="U38" s="187"/>
      <c r="V38" s="361"/>
      <c r="W38" s="186" t="s">
        <v>164</v>
      </c>
      <c r="X38" s="187"/>
      <c r="Y38" s="187"/>
      <c r="Z38" s="187"/>
      <c r="AA38" s="187"/>
      <c r="AB38" s="187"/>
      <c r="AC38" s="187"/>
      <c r="AD38" s="187"/>
      <c r="AE38" s="187"/>
      <c r="AF38" s="187"/>
      <c r="AG38" s="187"/>
      <c r="AH38" s="187"/>
      <c r="AI38" s="187"/>
      <c r="AJ38" s="187"/>
      <c r="AK38" s="187"/>
      <c r="AL38" s="187"/>
      <c r="AM38" s="187"/>
      <c r="AN38" s="187"/>
      <c r="AO38" s="187"/>
      <c r="AP38" s="187"/>
      <c r="AQ38" s="361"/>
      <c r="AR38" s="181" t="s">
        <v>112</v>
      </c>
      <c r="AS38" s="181"/>
      <c r="AT38" s="181"/>
      <c r="AU38" s="181"/>
      <c r="AV38" s="181"/>
      <c r="AW38" s="181"/>
      <c r="AX38" s="181"/>
      <c r="AY38" s="181"/>
      <c r="AZ38" s="181"/>
      <c r="BA38" s="186"/>
      <c r="BB38" s="187"/>
      <c r="BC38" s="187"/>
      <c r="BD38" s="187"/>
      <c r="BE38" s="187"/>
      <c r="BF38" s="187"/>
      <c r="BG38" s="187"/>
      <c r="BH38" s="187"/>
      <c r="BI38" s="187"/>
      <c r="BJ38" s="187"/>
      <c r="BK38" s="187"/>
      <c r="BL38" s="188"/>
    </row>
    <row r="39" spans="1:64" ht="16.5" customHeight="1" x14ac:dyDescent="0.2">
      <c r="A39" s="215" t="s">
        <v>41</v>
      </c>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216"/>
      <c r="BI39" s="216"/>
      <c r="BJ39" s="216"/>
      <c r="BK39" s="216"/>
      <c r="BL39" s="217"/>
    </row>
    <row r="40" spans="1:64" ht="32.25" customHeight="1" x14ac:dyDescent="0.2">
      <c r="A40" s="352" t="s">
        <v>125</v>
      </c>
      <c r="B40" s="353"/>
      <c r="C40" s="353"/>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353"/>
      <c r="AX40" s="353"/>
      <c r="AY40" s="353"/>
      <c r="AZ40" s="353"/>
      <c r="BA40" s="353"/>
      <c r="BB40" s="353"/>
      <c r="BC40" s="353"/>
      <c r="BD40" s="353"/>
      <c r="BE40" s="353"/>
      <c r="BF40" s="353"/>
      <c r="BG40" s="353"/>
      <c r="BH40" s="353"/>
      <c r="BI40" s="353"/>
      <c r="BJ40" s="353"/>
      <c r="BK40" s="353"/>
      <c r="BL40" s="354"/>
    </row>
    <row r="41" spans="1:64" ht="16.5" customHeight="1" x14ac:dyDescent="0.2">
      <c r="A41" s="215" t="s">
        <v>42</v>
      </c>
      <c r="B41" s="216"/>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216"/>
      <c r="BH41" s="216"/>
      <c r="BI41" s="216"/>
      <c r="BJ41" s="216"/>
      <c r="BK41" s="216"/>
      <c r="BL41" s="217"/>
    </row>
    <row r="42" spans="1:64" ht="32.25" customHeight="1" x14ac:dyDescent="0.2">
      <c r="A42" s="352"/>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AX42" s="353"/>
      <c r="AY42" s="353"/>
      <c r="AZ42" s="353"/>
      <c r="BA42" s="353"/>
      <c r="BB42" s="353"/>
      <c r="BC42" s="353"/>
      <c r="BD42" s="353"/>
      <c r="BE42" s="353"/>
      <c r="BF42" s="353"/>
      <c r="BG42" s="353"/>
      <c r="BH42" s="353"/>
      <c r="BI42" s="353"/>
      <c r="BJ42" s="353"/>
      <c r="BK42" s="353"/>
      <c r="BL42" s="354"/>
    </row>
    <row r="43" spans="1:64" s="5" customFormat="1" ht="16.5" customHeight="1" x14ac:dyDescent="0.25">
      <c r="A43" s="266" t="s">
        <v>43</v>
      </c>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15" t="s">
        <v>44</v>
      </c>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7"/>
    </row>
    <row r="44" spans="1:64" ht="16.5" customHeight="1" x14ac:dyDescent="0.2">
      <c r="A44" s="218">
        <v>1</v>
      </c>
      <c r="B44" s="219"/>
      <c r="C44" s="258" t="s">
        <v>473</v>
      </c>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9"/>
      <c r="AG44" s="218">
        <v>1</v>
      </c>
      <c r="AH44" s="219"/>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9"/>
    </row>
    <row r="45" spans="1:64" ht="16.5" customHeight="1" x14ac:dyDescent="0.2">
      <c r="A45" s="253">
        <v>2</v>
      </c>
      <c r="B45" s="254"/>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1"/>
      <c r="AG45" s="253">
        <v>2</v>
      </c>
      <c r="AH45" s="254"/>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c r="BI45" s="260"/>
      <c r="BJ45" s="260"/>
      <c r="BK45" s="260"/>
      <c r="BL45" s="261"/>
    </row>
    <row r="46" spans="1:64" ht="16.5" customHeight="1" x14ac:dyDescent="0.2">
      <c r="A46" s="255">
        <v>3</v>
      </c>
      <c r="B46" s="219"/>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3"/>
      <c r="AG46" s="255">
        <v>3</v>
      </c>
      <c r="AH46" s="219"/>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3"/>
    </row>
    <row r="47" spans="1:64" ht="16.5" customHeight="1" x14ac:dyDescent="0.2">
      <c r="A47" s="256">
        <v>4</v>
      </c>
      <c r="B47" s="257"/>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5"/>
      <c r="AG47" s="256">
        <v>4</v>
      </c>
      <c r="AH47" s="257"/>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5"/>
    </row>
    <row r="48" spans="1:64" ht="16.5" customHeight="1" x14ac:dyDescent="0.2"/>
  </sheetData>
  <mergeCells count="189">
    <mergeCell ref="A36:V36"/>
    <mergeCell ref="W36:AQ36"/>
    <mergeCell ref="AR36:AZ36"/>
    <mergeCell ref="BA36:BL36"/>
    <mergeCell ref="A37:V37"/>
    <mergeCell ref="W37:AQ37"/>
    <mergeCell ref="AR37:AZ37"/>
    <mergeCell ref="BA37:BL37"/>
    <mergeCell ref="A28:B28"/>
    <mergeCell ref="C28:AS28"/>
    <mergeCell ref="AT28:AV28"/>
    <mergeCell ref="AW28:BD28"/>
    <mergeCell ref="BE28:BH28"/>
    <mergeCell ref="BI28:BL28"/>
    <mergeCell ref="A29:B29"/>
    <mergeCell ref="C29:AS29"/>
    <mergeCell ref="AT29:AV29"/>
    <mergeCell ref="AW29:BD29"/>
    <mergeCell ref="BE29:BH29"/>
    <mergeCell ref="BI29:BL29"/>
    <mergeCell ref="A32:V32"/>
    <mergeCell ref="AR30:AZ30"/>
    <mergeCell ref="AR31:AZ31"/>
    <mergeCell ref="AR32:AZ32"/>
    <mergeCell ref="AI47:BL47"/>
    <mergeCell ref="AI46:BL46"/>
    <mergeCell ref="AI45:BL45"/>
    <mergeCell ref="AI44:BL44"/>
    <mergeCell ref="A42:BL42"/>
    <mergeCell ref="A41:BL41"/>
    <mergeCell ref="A40:BL40"/>
    <mergeCell ref="A39:BL39"/>
    <mergeCell ref="A26:B26"/>
    <mergeCell ref="C26:AS26"/>
    <mergeCell ref="AT26:AV26"/>
    <mergeCell ref="AW26:BD26"/>
    <mergeCell ref="BE26:BH26"/>
    <mergeCell ref="BI26:BL26"/>
    <mergeCell ref="A33:V33"/>
    <mergeCell ref="A34:V34"/>
    <mergeCell ref="A35:V35"/>
    <mergeCell ref="A38:V38"/>
    <mergeCell ref="W34:AQ34"/>
    <mergeCell ref="W35:AQ35"/>
    <mergeCell ref="W38:AQ38"/>
    <mergeCell ref="AG45:AH45"/>
    <mergeCell ref="AG46:AH46"/>
    <mergeCell ref="AG47:AH47"/>
    <mergeCell ref="A15:H15"/>
    <mergeCell ref="I15:P15"/>
    <mergeCell ref="Q15:X15"/>
    <mergeCell ref="Y15:AF15"/>
    <mergeCell ref="AG15:AN15"/>
    <mergeCell ref="AO15:AV15"/>
    <mergeCell ref="A18:F18"/>
    <mergeCell ref="A19:F19"/>
    <mergeCell ref="G18:L18"/>
    <mergeCell ref="AQ18:AV18"/>
    <mergeCell ref="AQ19:AV19"/>
    <mergeCell ref="M18:R18"/>
    <mergeCell ref="M19:R19"/>
    <mergeCell ref="S18:X18"/>
    <mergeCell ref="S19:X19"/>
    <mergeCell ref="Y18:AD18"/>
    <mergeCell ref="Y19:AD19"/>
    <mergeCell ref="AE18:AJ18"/>
    <mergeCell ref="AE19:AJ19"/>
    <mergeCell ref="AK18:AP18"/>
    <mergeCell ref="AK19:AP19"/>
    <mergeCell ref="Q16:X16"/>
    <mergeCell ref="AG16:AN16"/>
    <mergeCell ref="AW16:BD16"/>
    <mergeCell ref="AO16:AV16"/>
    <mergeCell ref="Y16:AF16"/>
    <mergeCell ref="AW25:BD25"/>
    <mergeCell ref="A16:H16"/>
    <mergeCell ref="I16:P16"/>
    <mergeCell ref="C25:AS25"/>
    <mergeCell ref="AT25:AV25"/>
    <mergeCell ref="AW24:BD24"/>
    <mergeCell ref="A25:B25"/>
    <mergeCell ref="AW18:BB18"/>
    <mergeCell ref="AW19:BB19"/>
    <mergeCell ref="BC18:BH18"/>
    <mergeCell ref="BC19:BH19"/>
    <mergeCell ref="A11:BL11"/>
    <mergeCell ref="A12:BL12"/>
    <mergeCell ref="BE20:BL20"/>
    <mergeCell ref="A20:B21"/>
    <mergeCell ref="AT20:AV21"/>
    <mergeCell ref="AT22:AV22"/>
    <mergeCell ref="AT23:AV23"/>
    <mergeCell ref="AT24:AV24"/>
    <mergeCell ref="AW20:BD21"/>
    <mergeCell ref="BE21:BH21"/>
    <mergeCell ref="BE22:BH22"/>
    <mergeCell ref="BE15:BL15"/>
    <mergeCell ref="BE16:BL16"/>
    <mergeCell ref="C22:AS22"/>
    <mergeCell ref="AW14:BL14"/>
    <mergeCell ref="C23:AS23"/>
    <mergeCell ref="C24:AS24"/>
    <mergeCell ref="A22:B22"/>
    <mergeCell ref="AW22:BD22"/>
    <mergeCell ref="A23:B23"/>
    <mergeCell ref="AW23:BD23"/>
    <mergeCell ref="G19:L19"/>
    <mergeCell ref="BE24:BH24"/>
    <mergeCell ref="AW15:BD15"/>
    <mergeCell ref="A44:B44"/>
    <mergeCell ref="A45:B45"/>
    <mergeCell ref="A46:B46"/>
    <mergeCell ref="A47:B47"/>
    <mergeCell ref="C44:AF44"/>
    <mergeCell ref="C45:AF45"/>
    <mergeCell ref="C46:AF46"/>
    <mergeCell ref="C47:AF47"/>
    <mergeCell ref="A43:AF43"/>
    <mergeCell ref="AG43:BL43"/>
    <mergeCell ref="AG44:AH44"/>
    <mergeCell ref="A9:H9"/>
    <mergeCell ref="A10:H10"/>
    <mergeCell ref="O10:BL10"/>
    <mergeCell ref="I5:N5"/>
    <mergeCell ref="I6:N6"/>
    <mergeCell ref="I7:N7"/>
    <mergeCell ref="I8:N8"/>
    <mergeCell ref="I9:N9"/>
    <mergeCell ref="I10:N10"/>
    <mergeCell ref="BE25:BH25"/>
    <mergeCell ref="BI21:BL21"/>
    <mergeCell ref="BI22:BL22"/>
    <mergeCell ref="BI23:BL23"/>
    <mergeCell ref="BI24:BL24"/>
    <mergeCell ref="BI25:BL25"/>
    <mergeCell ref="C20:AS21"/>
    <mergeCell ref="A24:B24"/>
    <mergeCell ref="AG14:AV14"/>
    <mergeCell ref="A14:P14"/>
    <mergeCell ref="Q14:AF14"/>
    <mergeCell ref="A17:BL17"/>
    <mergeCell ref="BE23:BH23"/>
    <mergeCell ref="A3:AP3"/>
    <mergeCell ref="A1:AP2"/>
    <mergeCell ref="BE13:BL13"/>
    <mergeCell ref="AM13:BD13"/>
    <mergeCell ref="I13:Q13"/>
    <mergeCell ref="AD13:AL13"/>
    <mergeCell ref="A13:H13"/>
    <mergeCell ref="R13:AC13"/>
    <mergeCell ref="BB3:BL3"/>
    <mergeCell ref="AQ3:BA3"/>
    <mergeCell ref="AQ2:BA2"/>
    <mergeCell ref="AQ1:BA1"/>
    <mergeCell ref="BB2:BL2"/>
    <mergeCell ref="BB1:BL1"/>
    <mergeCell ref="A4:BL4"/>
    <mergeCell ref="O5:BL5"/>
    <mergeCell ref="O6:BL6"/>
    <mergeCell ref="O7:BL7"/>
    <mergeCell ref="O8:BL8"/>
    <mergeCell ref="O9:BL9"/>
    <mergeCell ref="A5:H5"/>
    <mergeCell ref="A6:H6"/>
    <mergeCell ref="A7:H7"/>
    <mergeCell ref="A8:H8"/>
    <mergeCell ref="AR34:AZ34"/>
    <mergeCell ref="AR35:AZ35"/>
    <mergeCell ref="AR38:AZ38"/>
    <mergeCell ref="BA30:BL30"/>
    <mergeCell ref="BA31:BL31"/>
    <mergeCell ref="BA32:BL32"/>
    <mergeCell ref="BA33:BL33"/>
    <mergeCell ref="BA34:BL34"/>
    <mergeCell ref="BA35:BL35"/>
    <mergeCell ref="BA38:BL38"/>
    <mergeCell ref="AR33:AZ33"/>
    <mergeCell ref="C27:AS27"/>
    <mergeCell ref="AT27:AV27"/>
    <mergeCell ref="AW27:BD27"/>
    <mergeCell ref="BE27:BH27"/>
    <mergeCell ref="BI27:BL27"/>
    <mergeCell ref="W30:AQ30"/>
    <mergeCell ref="W31:AQ31"/>
    <mergeCell ref="W32:AQ32"/>
    <mergeCell ref="W33:AQ33"/>
    <mergeCell ref="A30:V30"/>
    <mergeCell ref="A31:V31"/>
    <mergeCell ref="A27:B27"/>
  </mergeCells>
  <conditionalFormatting sqref="BB3:BL3 I6:N10">
    <cfRule type="containsText" dxfId="123" priority="16" stopIfTrue="1" operator="containsText" text="Off Track">
      <formula>NOT(ISERROR(SEARCH("Off Track",I3)))</formula>
    </cfRule>
    <cfRule type="containsText" dxfId="122" priority="17" stopIfTrue="1" operator="containsText" text="At Risk">
      <formula>NOT(ISERROR(SEARCH("At Risk",I3)))</formula>
    </cfRule>
    <cfRule type="containsText" dxfId="121" priority="19" stopIfTrue="1" operator="containsText" text="On Track">
      <formula>NOT(ISERROR(SEARCH("On Track",I3)))</formula>
    </cfRule>
  </conditionalFormatting>
  <conditionalFormatting sqref="A16:XFD16 A19 G19 S19 Y19 AK19 AQ19 BM19:XFD19 AW19 BC19">
    <cfRule type="cellIs" dxfId="120" priority="11" operator="equal">
      <formula>0</formula>
    </cfRule>
  </conditionalFormatting>
  <conditionalFormatting sqref="BA31:BL35 BA38:BL38">
    <cfRule type="containsText" dxfId="119" priority="10" operator="containsText" text="y">
      <formula>NOT(ISERROR(SEARCH("y",BA31)))</formula>
    </cfRule>
  </conditionalFormatting>
  <conditionalFormatting sqref="BI22:BL29">
    <cfRule type="colorScale" priority="7">
      <colorScale>
        <cfvo type="min"/>
        <cfvo type="percentile" val="50"/>
        <cfvo type="max"/>
        <color rgb="FFF8696B"/>
        <color rgb="FFFCFCFF"/>
        <color rgb="FF63BE7B"/>
      </colorScale>
    </cfRule>
  </conditionalFormatting>
  <conditionalFormatting sqref="BA37:BL37">
    <cfRule type="containsText" dxfId="118" priority="5" operator="containsText" text="y">
      <formula>NOT(ISERROR(SEARCH("y",BA37)))</formula>
    </cfRule>
  </conditionalFormatting>
  <conditionalFormatting sqref="BA36:BL36">
    <cfRule type="containsText" dxfId="117" priority="6" operator="containsText" text="y">
      <formula>NOT(ISERROR(SEARCH("y",BA36)))</formula>
    </cfRule>
  </conditionalFormatting>
  <conditionalFormatting sqref="M19">
    <cfRule type="cellIs" dxfId="116" priority="2" operator="equal">
      <formula>0</formula>
    </cfRule>
  </conditionalFormatting>
  <conditionalFormatting sqref="AE19">
    <cfRule type="cellIs" dxfId="115" priority="1" operator="equal">
      <formula>0</formula>
    </cfRule>
  </conditionalFormatting>
  <dataValidations count="1">
    <dataValidation type="list" allowBlank="1" showInputMessage="1" showErrorMessage="1" sqref="AT22:AT29" xr:uid="{064B34AC-85A6-4B96-B862-A860BF9D494F}">
      <formula1>"O,D"</formula1>
    </dataValidation>
  </dataValidations>
  <printOptions horizontalCentered="1" verticalCentered="1"/>
  <pageMargins left="0.25" right="0.25" top="0.245535714285714" bottom="0.25" header="0.3" footer="0.05"/>
  <pageSetup scale="87" orientation="portrait" r:id="rId1"/>
  <headerFooter>
    <oddFooter>&amp;L&amp;10&amp;D&amp;C&amp;10Confidential&amp;R&amp;10Page &amp;P of &amp;N</oddFooter>
  </headerFooter>
  <ignoredErrors>
    <ignoredError sqref="AE19 M19" formula="1"/>
  </ignoredError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4BA5625E-895E-4D10-A48C-7FC8E7FFF305}">
          <x14:formula1>
            <xm:f>'Data Validation'!$G$2:$G$4</xm:f>
          </x14:formula1>
          <xm:sqref>BA31:BL38</xm:sqref>
        </x14:dataValidation>
        <x14:dataValidation type="list" allowBlank="1" showInputMessage="1" showErrorMessage="1" xr:uid="{133D584F-8B43-4ACE-A939-21A6FB43AA92}">
          <x14:formula1>
            <xm:f>'Data Validation'!$A$2:$A$5</xm:f>
          </x14:formula1>
          <xm:sqref>BB3 I6:N10</xm:sqref>
        </x14:dataValidation>
        <x14:dataValidation type="list" allowBlank="1" showInputMessage="1" showErrorMessage="1" xr:uid="{84CA1C1C-2FF3-42FF-9F3E-47C9E378B1C3}">
          <x14:formula1>
            <xm:f>'Data Validation'!$B$2:$B$5</xm:f>
          </x14:formula1>
          <xm:sqref>BB1:BL1</xm:sqref>
        </x14:dataValidation>
        <x14:dataValidation type="list" errorStyle="warning" allowBlank="1" showInputMessage="1" showErrorMessage="1" xr:uid="{437002ED-70E5-4CF0-906D-EEF528D9B1CC}">
          <x14:formula1>
            <xm:f>'Data Validation'!$F$2:$F$11</xm:f>
          </x14:formula1>
          <xm:sqref>AR31:AZ38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05BE-C41A-4C7C-8883-117497F8C489}">
  <dimension ref="A1:A9"/>
  <sheetViews>
    <sheetView view="pageLayout" zoomScale="90" zoomScaleNormal="100" zoomScalePageLayoutView="90" workbookViewId="0">
      <selection activeCell="A3" sqref="A3"/>
    </sheetView>
  </sheetViews>
  <sheetFormatPr defaultRowHeight="15" x14ac:dyDescent="0.25"/>
  <cols>
    <col min="1" max="1" width="157.42578125" style="73" customWidth="1"/>
    <col min="2" max="16384" width="9.140625" style="72"/>
  </cols>
  <sheetData>
    <row r="1" spans="1:1" s="74" customFormat="1" ht="30" customHeight="1" x14ac:dyDescent="0.25">
      <c r="A1" s="79" t="s">
        <v>107</v>
      </c>
    </row>
    <row r="2" spans="1:1" s="75" customFormat="1" ht="25.5" customHeight="1" x14ac:dyDescent="0.25">
      <c r="A2" s="77" t="s">
        <v>77</v>
      </c>
    </row>
    <row r="3" spans="1:1" s="75" customFormat="1" ht="123" customHeight="1" x14ac:dyDescent="0.25">
      <c r="A3" s="78" t="s">
        <v>247</v>
      </c>
    </row>
    <row r="4" spans="1:1" s="75" customFormat="1" ht="25.5" customHeight="1" x14ac:dyDescent="0.25">
      <c r="A4" s="77" t="s">
        <v>100</v>
      </c>
    </row>
    <row r="5" spans="1:1" s="75" customFormat="1" ht="123" customHeight="1" x14ac:dyDescent="0.25">
      <c r="A5" s="78" t="s">
        <v>155</v>
      </c>
    </row>
    <row r="6" spans="1:1" s="75" customFormat="1" ht="25.5" customHeight="1" x14ac:dyDescent="0.25">
      <c r="A6" s="77" t="s">
        <v>101</v>
      </c>
    </row>
    <row r="7" spans="1:1" s="75" customFormat="1" ht="123" customHeight="1" x14ac:dyDescent="0.25">
      <c r="A7" s="78" t="s">
        <v>103</v>
      </c>
    </row>
    <row r="8" spans="1:1" s="75" customFormat="1" ht="24.75" customHeight="1" x14ac:dyDescent="0.25">
      <c r="A8" s="77" t="s">
        <v>102</v>
      </c>
    </row>
    <row r="9" spans="1:1" s="75" customFormat="1" ht="123" customHeight="1" x14ac:dyDescent="0.25">
      <c r="A9" s="78" t="s">
        <v>103</v>
      </c>
    </row>
  </sheetData>
  <pageMargins left="0.25" right="0.1388888888888889" top="0.75" bottom="0.75" header="0.3" footer="0.3"/>
  <pageSetup orientation="portrait" r:id="rId1"/>
  <headerFooter>
    <oddHeader>&amp;L&amp;"+,Bold"&amp;20Transportation Transition:&amp;"+,Regular"&amp;18 Additional Project Manager's Notes</oddHeader>
    <oddFooter>&amp;L&amp;"-,Bold" Confidential&amp;C&amp;D&amp;RPage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6A6B2-7B96-4BD0-9D92-BE6B8A52352C}">
  <sheetPr>
    <pageSetUpPr fitToPage="1"/>
  </sheetPr>
  <dimension ref="A1:BM883"/>
  <sheetViews>
    <sheetView zoomScale="120" zoomScaleNormal="120" zoomScalePageLayoutView="120" workbookViewId="0">
      <pane xSplit="3" ySplit="1" topLeftCell="D23" activePane="bottomRight" state="frozen"/>
      <selection pane="topRight" activeCell="D1" sqref="D1"/>
      <selection pane="bottomLeft" activeCell="A2" sqref="A2"/>
      <selection pane="bottomRight" activeCell="K26" sqref="K26"/>
    </sheetView>
  </sheetViews>
  <sheetFormatPr defaultRowHeight="12.75" x14ac:dyDescent="0.25"/>
  <cols>
    <col min="1" max="1" width="3.85546875" style="99" customWidth="1"/>
    <col min="2" max="2" width="29.85546875" style="98" customWidth="1"/>
    <col min="3" max="3" width="12.5703125" style="98" customWidth="1"/>
    <col min="4" max="4" width="4.85546875" style="90" customWidth="1"/>
    <col min="5" max="5" width="10.28515625" style="89" customWidth="1"/>
    <col min="6" max="6" width="10.42578125" style="89" customWidth="1"/>
    <col min="7" max="7" width="7.7109375" style="89" hidden="1" customWidth="1"/>
    <col min="8" max="11" width="7.140625" style="92" customWidth="1"/>
    <col min="12" max="12" width="9.85546875" style="89" customWidth="1"/>
    <col min="13" max="13" width="32" style="138" customWidth="1"/>
    <col min="14" max="14" width="0.85546875" style="101" customWidth="1"/>
    <col min="15" max="15" width="15" style="114" hidden="1" customWidth="1"/>
    <col min="16" max="16" width="12.7109375" style="97" hidden="1" customWidth="1"/>
    <col min="17" max="17" width="9" style="103" hidden="1" customWidth="1"/>
    <col min="18" max="19" width="9.140625" style="103" hidden="1" customWidth="1"/>
    <col min="20" max="20" width="9.140625" style="97" hidden="1" customWidth="1"/>
    <col min="21" max="21" width="9.140625" style="95" hidden="1" customWidth="1"/>
    <col min="22" max="24" width="9.140625" style="103" hidden="1" customWidth="1"/>
    <col min="25" max="25" width="9.140625" style="97" hidden="1" customWidth="1"/>
    <col min="26" max="26" width="9.140625" style="95" hidden="1" customWidth="1"/>
    <col min="27" max="27" width="21.7109375" style="117" hidden="1" customWidth="1"/>
    <col min="28" max="46" width="0" style="97" hidden="1" customWidth="1"/>
    <col min="47" max="52" width="9.140625" style="97"/>
    <col min="53" max="53" width="9.140625" style="97" customWidth="1"/>
    <col min="54" max="65" width="9.140625" style="97"/>
    <col min="66" max="16384" width="9.140625" style="98"/>
  </cols>
  <sheetData>
    <row r="1" spans="1:27" ht="45" x14ac:dyDescent="0.25">
      <c r="A1" s="88" t="s">
        <v>32</v>
      </c>
      <c r="B1" s="89" t="s">
        <v>45</v>
      </c>
      <c r="C1" s="89" t="s">
        <v>46</v>
      </c>
      <c r="D1" s="90" t="s">
        <v>438</v>
      </c>
      <c r="E1" s="91" t="s">
        <v>47</v>
      </c>
      <c r="F1" s="91" t="s">
        <v>251</v>
      </c>
      <c r="G1" s="89" t="s">
        <v>48</v>
      </c>
      <c r="H1" s="92" t="s">
        <v>49</v>
      </c>
      <c r="I1" s="92" t="s">
        <v>50</v>
      </c>
      <c r="J1" s="92" t="s">
        <v>51</v>
      </c>
      <c r="K1" s="92" t="s">
        <v>52</v>
      </c>
      <c r="L1" s="89" t="s">
        <v>7</v>
      </c>
      <c r="M1" s="138" t="s">
        <v>53</v>
      </c>
      <c r="N1" s="93" t="s">
        <v>332</v>
      </c>
      <c r="O1" s="94" t="s">
        <v>299</v>
      </c>
      <c r="P1" s="95" t="s">
        <v>290</v>
      </c>
      <c r="Q1" s="96" t="s">
        <v>291</v>
      </c>
      <c r="R1" s="96" t="s">
        <v>292</v>
      </c>
      <c r="S1" s="96" t="s">
        <v>293</v>
      </c>
      <c r="T1" s="95" t="s">
        <v>294</v>
      </c>
      <c r="U1" s="95" t="s">
        <v>295</v>
      </c>
      <c r="V1" s="96" t="s">
        <v>296</v>
      </c>
      <c r="W1" s="96" t="s">
        <v>297</v>
      </c>
      <c r="X1" s="96" t="s">
        <v>298</v>
      </c>
      <c r="Y1" s="95" t="s">
        <v>336</v>
      </c>
      <c r="Z1" s="95" t="s">
        <v>335</v>
      </c>
      <c r="AA1" s="116" t="s">
        <v>337</v>
      </c>
    </row>
    <row r="2" spans="1:27" ht="25.5" x14ac:dyDescent="0.25">
      <c r="A2" s="99">
        <v>1.03</v>
      </c>
      <c r="B2" s="98" t="s">
        <v>142</v>
      </c>
      <c r="C2" s="100" t="s">
        <v>135</v>
      </c>
      <c r="D2" s="90">
        <v>1</v>
      </c>
      <c r="E2" s="89" t="s">
        <v>248</v>
      </c>
      <c r="F2" s="89" t="s">
        <v>256</v>
      </c>
      <c r="H2" s="92">
        <v>43369</v>
      </c>
      <c r="I2" s="92">
        <v>43435</v>
      </c>
      <c r="J2" s="92">
        <v>43439</v>
      </c>
      <c r="K2" s="92">
        <v>43429</v>
      </c>
      <c r="L2" s="89" t="s">
        <v>25</v>
      </c>
      <c r="M2" s="139" t="s">
        <v>382</v>
      </c>
      <c r="O2" s="102" t="s">
        <v>305</v>
      </c>
      <c r="Q2" s="103">
        <v>43435</v>
      </c>
    </row>
    <row r="3" spans="1:27" ht="25.5" x14ac:dyDescent="0.25">
      <c r="A3" s="99">
        <v>1.04</v>
      </c>
      <c r="B3" s="98" t="s">
        <v>143</v>
      </c>
      <c r="C3" s="98" t="s">
        <v>135</v>
      </c>
      <c r="D3" s="90">
        <v>1</v>
      </c>
      <c r="E3" s="89" t="s">
        <v>248</v>
      </c>
      <c r="F3" s="107" t="s">
        <v>350</v>
      </c>
      <c r="H3" s="92">
        <v>43369</v>
      </c>
      <c r="I3" s="92">
        <v>43435</v>
      </c>
      <c r="J3" s="92">
        <v>43439</v>
      </c>
      <c r="K3" s="92">
        <v>43429</v>
      </c>
      <c r="L3" s="89" t="s">
        <v>25</v>
      </c>
      <c r="M3" s="140" t="s">
        <v>380</v>
      </c>
      <c r="O3" s="102" t="s">
        <v>305</v>
      </c>
      <c r="Q3" s="103">
        <v>43435</v>
      </c>
    </row>
    <row r="4" spans="1:27" ht="36" x14ac:dyDescent="0.25">
      <c r="A4" s="121">
        <v>1.06</v>
      </c>
      <c r="B4" s="104" t="s">
        <v>378</v>
      </c>
      <c r="D4" s="90">
        <v>1</v>
      </c>
      <c r="E4" s="89" t="s">
        <v>248</v>
      </c>
      <c r="F4" s="107" t="s">
        <v>381</v>
      </c>
      <c r="I4" s="92">
        <v>43454</v>
      </c>
      <c r="J4" s="92">
        <v>43480</v>
      </c>
      <c r="K4" s="92">
        <v>43440</v>
      </c>
      <c r="L4" s="89" t="s">
        <v>25</v>
      </c>
      <c r="M4" s="150" t="s">
        <v>514</v>
      </c>
      <c r="O4" s="105"/>
      <c r="T4" s="122"/>
      <c r="V4" s="123"/>
      <c r="Y4" s="122"/>
      <c r="AA4" s="124"/>
    </row>
    <row r="5" spans="1:27" ht="60" x14ac:dyDescent="0.25">
      <c r="A5" s="121">
        <v>1.1200000000000001</v>
      </c>
      <c r="B5" s="98" t="s">
        <v>361</v>
      </c>
      <c r="D5" s="90">
        <v>1</v>
      </c>
      <c r="E5" s="89" t="s">
        <v>184</v>
      </c>
      <c r="F5" s="107" t="s">
        <v>157</v>
      </c>
      <c r="I5" s="92">
        <v>43423</v>
      </c>
      <c r="J5" s="92">
        <v>43425</v>
      </c>
      <c r="K5" s="92">
        <v>43425</v>
      </c>
      <c r="L5" s="89" t="s">
        <v>25</v>
      </c>
      <c r="M5" s="139" t="s">
        <v>376</v>
      </c>
      <c r="O5" s="109"/>
      <c r="P5" s="110"/>
      <c r="Q5" s="111"/>
      <c r="R5" s="111"/>
      <c r="S5" s="111"/>
      <c r="T5" s="130"/>
      <c r="U5" s="115"/>
      <c r="V5" s="131"/>
      <c r="W5" s="111"/>
      <c r="X5" s="111"/>
      <c r="Y5" s="130"/>
      <c r="Z5" s="115"/>
      <c r="AA5" s="132"/>
    </row>
    <row r="6" spans="1:27" ht="25.5" x14ac:dyDescent="0.25">
      <c r="A6" s="121">
        <v>1.1399999999999999</v>
      </c>
      <c r="B6" s="104" t="s">
        <v>453</v>
      </c>
      <c r="D6" s="90">
        <v>1</v>
      </c>
      <c r="E6" s="107" t="s">
        <v>498</v>
      </c>
      <c r="H6" s="92">
        <v>43369</v>
      </c>
      <c r="J6" s="92">
        <v>43444</v>
      </c>
      <c r="L6" s="89" t="s">
        <v>26</v>
      </c>
      <c r="M6" s="138" t="s">
        <v>492</v>
      </c>
      <c r="O6" s="105"/>
      <c r="T6" s="122"/>
      <c r="V6" s="123"/>
      <c r="Y6" s="122"/>
      <c r="AA6" s="124"/>
    </row>
    <row r="7" spans="1:27" ht="60" x14ac:dyDescent="0.25">
      <c r="A7" s="121">
        <v>1.01</v>
      </c>
      <c r="B7" s="98" t="s">
        <v>435</v>
      </c>
      <c r="C7" s="104" t="s">
        <v>135</v>
      </c>
      <c r="D7" s="90">
        <v>1</v>
      </c>
      <c r="E7" s="89" t="s">
        <v>248</v>
      </c>
      <c r="F7" s="107" t="s">
        <v>256</v>
      </c>
      <c r="I7" s="92">
        <v>43442</v>
      </c>
      <c r="J7" s="92">
        <v>43442</v>
      </c>
      <c r="L7" s="89" t="s">
        <v>27</v>
      </c>
      <c r="M7" s="139" t="s">
        <v>489</v>
      </c>
      <c r="O7" s="102"/>
      <c r="T7" s="122"/>
      <c r="V7" s="123"/>
      <c r="Y7" s="122"/>
      <c r="AA7" s="124"/>
    </row>
    <row r="8" spans="1:27" ht="36" x14ac:dyDescent="0.25">
      <c r="A8" s="99">
        <v>1.02</v>
      </c>
      <c r="B8" s="98" t="s">
        <v>436</v>
      </c>
      <c r="C8" s="104" t="s">
        <v>135</v>
      </c>
      <c r="D8" s="90">
        <v>1</v>
      </c>
      <c r="E8" s="89" t="s">
        <v>248</v>
      </c>
      <c r="F8" s="107" t="s">
        <v>256</v>
      </c>
      <c r="I8" s="92">
        <v>43442</v>
      </c>
      <c r="J8" s="92">
        <v>43444</v>
      </c>
      <c r="L8" s="89" t="s">
        <v>27</v>
      </c>
      <c r="M8" s="139" t="s">
        <v>486</v>
      </c>
      <c r="O8" s="102"/>
    </row>
    <row r="9" spans="1:27" ht="25.5" customHeight="1" x14ac:dyDescent="0.25">
      <c r="A9" s="121">
        <v>1.07</v>
      </c>
      <c r="B9" s="104" t="s">
        <v>383</v>
      </c>
      <c r="D9" s="90">
        <v>1</v>
      </c>
      <c r="E9" s="89" t="s">
        <v>248</v>
      </c>
      <c r="F9" s="89" t="s">
        <v>256</v>
      </c>
      <c r="I9" s="92">
        <v>43480</v>
      </c>
      <c r="J9" s="92">
        <v>43585</v>
      </c>
      <c r="L9" s="89" t="s">
        <v>27</v>
      </c>
      <c r="M9" s="141" t="s">
        <v>459</v>
      </c>
      <c r="O9" s="105"/>
      <c r="T9" s="122"/>
      <c r="V9" s="123"/>
      <c r="Y9" s="122"/>
      <c r="AA9" s="124"/>
    </row>
    <row r="10" spans="1:27" ht="25.5" x14ac:dyDescent="0.25">
      <c r="A10" s="99">
        <v>1.08</v>
      </c>
      <c r="B10" s="104" t="s">
        <v>357</v>
      </c>
      <c r="D10" s="90">
        <v>1</v>
      </c>
      <c r="E10" s="89" t="s">
        <v>248</v>
      </c>
      <c r="F10" s="89" t="s">
        <v>256</v>
      </c>
      <c r="H10" s="92">
        <v>43369</v>
      </c>
      <c r="I10" s="92">
        <v>43556</v>
      </c>
      <c r="J10" s="92">
        <v>43585</v>
      </c>
      <c r="L10" s="89" t="s">
        <v>27</v>
      </c>
      <c r="M10" s="139" t="s">
        <v>356</v>
      </c>
      <c r="O10" s="105"/>
    </row>
    <row r="11" spans="1:27" ht="25.5" x14ac:dyDescent="0.25">
      <c r="A11" s="121">
        <v>1.0900000000000001</v>
      </c>
      <c r="B11" s="98" t="s">
        <v>437</v>
      </c>
      <c r="C11" s="104" t="s">
        <v>135</v>
      </c>
      <c r="D11" s="90">
        <v>1</v>
      </c>
      <c r="E11" s="89" t="s">
        <v>248</v>
      </c>
      <c r="F11" s="107" t="s">
        <v>256</v>
      </c>
      <c r="I11" s="92">
        <v>43437</v>
      </c>
      <c r="J11" s="92">
        <v>43448</v>
      </c>
      <c r="L11" s="89" t="s">
        <v>27</v>
      </c>
      <c r="M11" s="139"/>
      <c r="O11" s="102"/>
      <c r="T11" s="122"/>
      <c r="V11" s="123"/>
      <c r="Y11" s="122"/>
      <c r="AA11" s="124"/>
    </row>
    <row r="12" spans="1:27" ht="25.5" x14ac:dyDescent="0.25">
      <c r="A12" s="121">
        <v>1.2</v>
      </c>
      <c r="B12" s="98" t="s">
        <v>419</v>
      </c>
      <c r="C12" s="98" t="s">
        <v>420</v>
      </c>
      <c r="D12" s="90">
        <v>1</v>
      </c>
      <c r="E12" s="89" t="s">
        <v>248</v>
      </c>
      <c r="F12" s="89" t="s">
        <v>264</v>
      </c>
      <c r="G12" s="89" t="s">
        <v>416</v>
      </c>
      <c r="H12" s="92">
        <v>43424</v>
      </c>
      <c r="I12" s="92">
        <v>43556</v>
      </c>
      <c r="J12" s="92">
        <v>43585</v>
      </c>
      <c r="K12" s="92">
        <v>43430</v>
      </c>
      <c r="L12" s="107" t="s">
        <v>27</v>
      </c>
      <c r="M12" s="138" t="s">
        <v>421</v>
      </c>
      <c r="O12" s="105"/>
      <c r="T12" s="122"/>
      <c r="V12" s="123"/>
      <c r="Y12" s="122"/>
      <c r="AA12" s="124"/>
    </row>
    <row r="13" spans="1:27" ht="51" x14ac:dyDescent="0.25">
      <c r="A13" s="121">
        <v>1.05</v>
      </c>
      <c r="B13" s="104" t="s">
        <v>358</v>
      </c>
      <c r="D13" s="90">
        <v>1</v>
      </c>
      <c r="E13" s="89" t="s">
        <v>248</v>
      </c>
      <c r="F13" s="107" t="s">
        <v>379</v>
      </c>
      <c r="H13" s="92">
        <v>43369</v>
      </c>
      <c r="I13" s="92">
        <v>43435</v>
      </c>
      <c r="J13" s="92">
        <v>43439</v>
      </c>
      <c r="L13" s="89" t="s">
        <v>257</v>
      </c>
      <c r="M13" s="139" t="s">
        <v>517</v>
      </c>
      <c r="O13" s="105" t="s">
        <v>308</v>
      </c>
      <c r="Q13" s="103">
        <v>43435</v>
      </c>
      <c r="T13" s="122"/>
      <c r="V13" s="123"/>
      <c r="Y13" s="122"/>
      <c r="AA13" s="124"/>
    </row>
    <row r="14" spans="1:27" x14ac:dyDescent="0.25">
      <c r="A14" s="99">
        <v>2.0299999999999998</v>
      </c>
      <c r="B14" s="98" t="s">
        <v>141</v>
      </c>
      <c r="D14" s="90">
        <v>2</v>
      </c>
      <c r="E14" s="89" t="s">
        <v>184</v>
      </c>
      <c r="F14" s="89" t="s">
        <v>157</v>
      </c>
      <c r="H14" s="92">
        <v>43369</v>
      </c>
      <c r="J14" s="92">
        <v>43405</v>
      </c>
      <c r="K14" s="92">
        <v>43424</v>
      </c>
      <c r="L14" s="89" t="s">
        <v>25</v>
      </c>
      <c r="M14" s="138" t="s">
        <v>158</v>
      </c>
      <c r="O14" s="105" t="s">
        <v>319</v>
      </c>
      <c r="Q14" s="103">
        <v>43405</v>
      </c>
      <c r="U14" s="95" t="s">
        <v>318</v>
      </c>
    </row>
    <row r="15" spans="1:27" ht="36" x14ac:dyDescent="0.25">
      <c r="A15" s="121">
        <v>2.04</v>
      </c>
      <c r="B15" s="104" t="s">
        <v>422</v>
      </c>
      <c r="C15" s="104" t="s">
        <v>424</v>
      </c>
      <c r="D15" s="90">
        <v>2</v>
      </c>
      <c r="E15" s="89" t="s">
        <v>184</v>
      </c>
      <c r="F15" s="89" t="s">
        <v>258</v>
      </c>
      <c r="H15" s="92">
        <v>43369</v>
      </c>
      <c r="I15" s="92">
        <v>43433</v>
      </c>
      <c r="J15" s="92">
        <v>43433</v>
      </c>
      <c r="K15" s="92">
        <v>43433</v>
      </c>
      <c r="L15" s="89" t="s">
        <v>25</v>
      </c>
      <c r="M15" s="139" t="s">
        <v>423</v>
      </c>
      <c r="O15" s="105" t="s">
        <v>320</v>
      </c>
      <c r="Q15" s="106" t="s">
        <v>316</v>
      </c>
      <c r="T15" s="122"/>
      <c r="V15" s="123"/>
      <c r="Y15" s="122"/>
      <c r="AA15" s="124"/>
    </row>
    <row r="16" spans="1:27" ht="96" x14ac:dyDescent="0.25">
      <c r="A16" s="99">
        <v>2.06</v>
      </c>
      <c r="B16" s="105" t="s">
        <v>206</v>
      </c>
      <c r="C16" s="98" t="s">
        <v>424</v>
      </c>
      <c r="D16" s="90">
        <v>2</v>
      </c>
      <c r="E16" s="89" t="s">
        <v>184</v>
      </c>
      <c r="F16" s="89" t="s">
        <v>157</v>
      </c>
      <c r="H16" s="92">
        <v>43413</v>
      </c>
      <c r="I16" s="92">
        <v>43433</v>
      </c>
      <c r="J16" s="92">
        <v>43433</v>
      </c>
      <c r="K16" s="92">
        <v>43433</v>
      </c>
      <c r="L16" s="89" t="s">
        <v>25</v>
      </c>
      <c r="M16" s="138" t="s">
        <v>195</v>
      </c>
      <c r="O16" s="105" t="s">
        <v>321</v>
      </c>
      <c r="Q16" s="106" t="s">
        <v>316</v>
      </c>
    </row>
    <row r="17" spans="1:27" ht="25.5" customHeight="1" x14ac:dyDescent="0.2">
      <c r="A17" s="99">
        <v>2.0699999999999998</v>
      </c>
      <c r="B17" s="104" t="s">
        <v>205</v>
      </c>
      <c r="C17" s="104" t="s">
        <v>485</v>
      </c>
      <c r="D17" s="90">
        <v>2</v>
      </c>
      <c r="E17" s="89" t="s">
        <v>248</v>
      </c>
      <c r="F17" s="107" t="s">
        <v>256</v>
      </c>
      <c r="H17" s="92">
        <v>43369</v>
      </c>
      <c r="J17" s="92">
        <v>43420</v>
      </c>
      <c r="K17" s="92">
        <v>43434</v>
      </c>
      <c r="L17" s="89" t="s">
        <v>25</v>
      </c>
      <c r="M17" s="148" t="s">
        <v>479</v>
      </c>
      <c r="O17" s="105"/>
    </row>
    <row r="18" spans="1:27" ht="144" customHeight="1" x14ac:dyDescent="0.25">
      <c r="A18" s="99">
        <v>2.08</v>
      </c>
      <c r="B18" s="98" t="s">
        <v>152</v>
      </c>
      <c r="C18" s="98" t="s">
        <v>148</v>
      </c>
      <c r="D18" s="90">
        <v>2</v>
      </c>
      <c r="E18" s="89" t="s">
        <v>248</v>
      </c>
      <c r="F18" s="89" t="s">
        <v>256</v>
      </c>
      <c r="H18" s="92">
        <v>43369</v>
      </c>
      <c r="J18" s="92">
        <v>43420</v>
      </c>
      <c r="K18" s="92">
        <v>43424</v>
      </c>
      <c r="L18" s="89" t="s">
        <v>25</v>
      </c>
      <c r="M18" s="139" t="s">
        <v>362</v>
      </c>
      <c r="O18" s="105"/>
    </row>
    <row r="19" spans="1:27" ht="51" x14ac:dyDescent="0.25">
      <c r="A19" s="99">
        <v>2.09</v>
      </c>
      <c r="B19" s="98" t="s">
        <v>204</v>
      </c>
      <c r="C19" s="98" t="s">
        <v>149</v>
      </c>
      <c r="D19" s="90">
        <v>2</v>
      </c>
      <c r="E19" s="89" t="s">
        <v>248</v>
      </c>
      <c r="F19" s="89" t="s">
        <v>256</v>
      </c>
      <c r="H19" s="92">
        <v>43369</v>
      </c>
      <c r="J19" s="92">
        <v>43434</v>
      </c>
      <c r="K19" s="92">
        <v>43431</v>
      </c>
      <c r="L19" s="89" t="s">
        <v>25</v>
      </c>
      <c r="M19" s="138" t="s">
        <v>445</v>
      </c>
      <c r="O19" s="105"/>
    </row>
    <row r="20" spans="1:27" ht="25.5" x14ac:dyDescent="0.25">
      <c r="A20" s="99">
        <v>2.1</v>
      </c>
      <c r="B20" s="98" t="s">
        <v>255</v>
      </c>
      <c r="C20" s="98" t="s">
        <v>249</v>
      </c>
      <c r="D20" s="90">
        <v>2</v>
      </c>
      <c r="E20" s="89" t="s">
        <v>248</v>
      </c>
      <c r="F20" s="89" t="s">
        <v>377</v>
      </c>
      <c r="H20" s="92">
        <v>43413</v>
      </c>
      <c r="I20" s="92">
        <v>43418</v>
      </c>
      <c r="J20" s="92">
        <v>43420</v>
      </c>
      <c r="K20" s="92">
        <v>43431</v>
      </c>
      <c r="L20" s="89" t="s">
        <v>25</v>
      </c>
      <c r="M20" s="138" t="s">
        <v>454</v>
      </c>
      <c r="O20" s="105"/>
    </row>
    <row r="21" spans="1:27" ht="84" x14ac:dyDescent="0.25">
      <c r="A21" s="99">
        <v>2.11</v>
      </c>
      <c r="B21" s="104" t="s">
        <v>506</v>
      </c>
      <c r="D21" s="90">
        <v>2</v>
      </c>
      <c r="E21" s="107" t="s">
        <v>184</v>
      </c>
      <c r="F21" s="89" t="s">
        <v>157</v>
      </c>
      <c r="I21" s="92">
        <v>43419</v>
      </c>
      <c r="J21" s="92">
        <v>43434</v>
      </c>
      <c r="K21" s="92">
        <v>43433</v>
      </c>
      <c r="L21" s="89" t="s">
        <v>25</v>
      </c>
      <c r="M21" s="138" t="s">
        <v>464</v>
      </c>
      <c r="O21" s="105"/>
    </row>
    <row r="22" spans="1:27" ht="48" x14ac:dyDescent="0.25">
      <c r="A22" s="99">
        <v>2.0499999999999998</v>
      </c>
      <c r="B22" s="105" t="s">
        <v>139</v>
      </c>
      <c r="C22" s="98" t="s">
        <v>138</v>
      </c>
      <c r="D22" s="90">
        <v>2</v>
      </c>
      <c r="E22" s="89" t="s">
        <v>184</v>
      </c>
      <c r="F22" s="89" t="s">
        <v>157</v>
      </c>
      <c r="H22" s="92">
        <v>43369</v>
      </c>
      <c r="I22" s="92">
        <v>43433</v>
      </c>
      <c r="J22" s="92">
        <v>43433</v>
      </c>
      <c r="L22" s="89" t="s">
        <v>26</v>
      </c>
      <c r="M22" s="139" t="s">
        <v>528</v>
      </c>
      <c r="O22" s="105"/>
      <c r="Q22" s="106" t="s">
        <v>317</v>
      </c>
    </row>
    <row r="23" spans="1:27" ht="25.5" x14ac:dyDescent="0.25">
      <c r="A23" s="99">
        <v>2.12</v>
      </c>
      <c r="B23" s="105" t="s">
        <v>484</v>
      </c>
      <c r="C23" s="104" t="s">
        <v>485</v>
      </c>
      <c r="D23" s="90">
        <v>2</v>
      </c>
      <c r="E23" s="89" t="s">
        <v>460</v>
      </c>
      <c r="F23" s="107" t="s">
        <v>157</v>
      </c>
      <c r="H23" s="92">
        <v>43434</v>
      </c>
      <c r="I23" s="92">
        <v>43434</v>
      </c>
      <c r="J23" s="92">
        <v>43449</v>
      </c>
      <c r="L23" s="89" t="s">
        <v>26</v>
      </c>
      <c r="M23" s="139" t="s">
        <v>495</v>
      </c>
      <c r="O23" s="105"/>
      <c r="Q23" s="106"/>
    </row>
    <row r="24" spans="1:27" ht="132" x14ac:dyDescent="0.25">
      <c r="A24" s="99">
        <v>2.2999999999999998</v>
      </c>
      <c r="B24" s="98" t="s">
        <v>414</v>
      </c>
      <c r="C24" s="98" t="s">
        <v>415</v>
      </c>
      <c r="D24" s="90">
        <v>2</v>
      </c>
      <c r="E24" s="89" t="s">
        <v>184</v>
      </c>
      <c r="F24" s="89" t="s">
        <v>157</v>
      </c>
      <c r="G24" s="89" t="s">
        <v>416</v>
      </c>
      <c r="H24" s="92">
        <v>43424</v>
      </c>
      <c r="I24" s="92">
        <v>43433</v>
      </c>
      <c r="J24" s="92">
        <v>43446</v>
      </c>
      <c r="L24" s="89" t="s">
        <v>26</v>
      </c>
      <c r="M24" s="138" t="s">
        <v>519</v>
      </c>
      <c r="O24" s="105"/>
    </row>
    <row r="25" spans="1:27" ht="38.25" x14ac:dyDescent="0.25">
      <c r="A25" s="99">
        <v>2.31</v>
      </c>
      <c r="B25" s="98" t="s">
        <v>417</v>
      </c>
      <c r="C25" s="98" t="s">
        <v>418</v>
      </c>
      <c r="D25" s="90">
        <v>2</v>
      </c>
      <c r="E25" s="89" t="s">
        <v>157</v>
      </c>
      <c r="F25" s="89" t="s">
        <v>184</v>
      </c>
      <c r="G25" s="89" t="s">
        <v>416</v>
      </c>
      <c r="H25" s="92">
        <v>43424</v>
      </c>
      <c r="I25" s="92">
        <v>43433</v>
      </c>
      <c r="J25" s="92">
        <v>43434</v>
      </c>
      <c r="K25" s="92">
        <v>43441</v>
      </c>
      <c r="L25" s="89" t="s">
        <v>25</v>
      </c>
      <c r="M25" s="139" t="s">
        <v>466</v>
      </c>
      <c r="O25" s="105"/>
    </row>
    <row r="26" spans="1:27" ht="25.5" x14ac:dyDescent="0.25">
      <c r="A26" s="99">
        <v>3.01</v>
      </c>
      <c r="B26" s="98" t="s">
        <v>132</v>
      </c>
      <c r="C26" s="98" t="s">
        <v>136</v>
      </c>
      <c r="D26" s="90">
        <v>3</v>
      </c>
      <c r="E26" s="107" t="s">
        <v>184</v>
      </c>
      <c r="F26" s="89" t="s">
        <v>260</v>
      </c>
      <c r="H26" s="92">
        <v>43369</v>
      </c>
      <c r="I26" s="92">
        <v>43425</v>
      </c>
      <c r="J26" s="92">
        <v>43432</v>
      </c>
      <c r="K26" s="92">
        <v>43424</v>
      </c>
      <c r="L26" s="89" t="s">
        <v>25</v>
      </c>
      <c r="M26" s="108" t="s">
        <v>196</v>
      </c>
      <c r="O26" s="125" t="s">
        <v>308</v>
      </c>
      <c r="P26" s="126" t="s">
        <v>342</v>
      </c>
      <c r="Q26" s="127">
        <v>43405</v>
      </c>
      <c r="R26" s="127"/>
      <c r="S26" s="127"/>
      <c r="T26" s="126"/>
      <c r="U26" s="128" t="s">
        <v>318</v>
      </c>
      <c r="V26" s="127"/>
      <c r="W26" s="127"/>
      <c r="X26" s="127"/>
      <c r="Y26" s="126"/>
      <c r="Z26" s="128"/>
      <c r="AA26" s="129" t="s">
        <v>311</v>
      </c>
    </row>
    <row r="27" spans="1:27" ht="60" x14ac:dyDescent="0.25">
      <c r="A27" s="99">
        <v>3.03</v>
      </c>
      <c r="B27" s="98" t="s">
        <v>140</v>
      </c>
      <c r="D27" s="90">
        <v>3</v>
      </c>
      <c r="E27" s="89" t="s">
        <v>289</v>
      </c>
      <c r="F27" s="107" t="s">
        <v>157</v>
      </c>
      <c r="H27" s="92">
        <v>43369</v>
      </c>
      <c r="I27" s="92">
        <v>43405</v>
      </c>
      <c r="J27" s="92">
        <v>43405</v>
      </c>
      <c r="K27" s="92">
        <v>43424</v>
      </c>
      <c r="L27" s="89" t="s">
        <v>25</v>
      </c>
      <c r="M27" s="141" t="s">
        <v>373</v>
      </c>
      <c r="O27" s="125" t="s">
        <v>308</v>
      </c>
      <c r="P27" s="126" t="s">
        <v>330</v>
      </c>
      <c r="Q27" s="127">
        <v>43425</v>
      </c>
      <c r="R27" s="127"/>
      <c r="S27" s="127"/>
      <c r="T27" s="126" t="s">
        <v>289</v>
      </c>
      <c r="U27" s="128" t="s">
        <v>318</v>
      </c>
      <c r="V27" s="127"/>
      <c r="W27" s="127"/>
      <c r="X27" s="127"/>
      <c r="Y27" s="126"/>
      <c r="Z27" s="128"/>
      <c r="AA27" s="129"/>
    </row>
    <row r="28" spans="1:27" ht="48" x14ac:dyDescent="0.25">
      <c r="A28" s="99">
        <v>3.05</v>
      </c>
      <c r="B28" s="98" t="s">
        <v>429</v>
      </c>
      <c r="D28" s="90">
        <v>3</v>
      </c>
      <c r="E28" s="89" t="s">
        <v>184</v>
      </c>
      <c r="F28" s="89" t="s">
        <v>260</v>
      </c>
      <c r="H28" s="92">
        <v>43369</v>
      </c>
      <c r="I28" s="92">
        <v>43405</v>
      </c>
      <c r="J28" s="92">
        <v>43411</v>
      </c>
      <c r="K28" s="92">
        <v>43424</v>
      </c>
      <c r="L28" s="89" t="s">
        <v>25</v>
      </c>
      <c r="M28" s="138" t="s">
        <v>272</v>
      </c>
      <c r="O28" s="125" t="s">
        <v>308</v>
      </c>
      <c r="P28" s="126" t="s">
        <v>322</v>
      </c>
      <c r="Q28" s="127">
        <v>43405</v>
      </c>
      <c r="R28" s="127"/>
      <c r="S28" s="127"/>
      <c r="T28" s="126"/>
      <c r="U28" s="128" t="s">
        <v>318</v>
      </c>
      <c r="V28" s="127"/>
      <c r="W28" s="127"/>
      <c r="X28" s="127"/>
      <c r="Y28" s="126"/>
      <c r="Z28" s="128"/>
      <c r="AA28" s="129"/>
    </row>
    <row r="29" spans="1:27" ht="25.5" x14ac:dyDescent="0.25">
      <c r="A29" s="121">
        <v>3.13</v>
      </c>
      <c r="B29" s="98" t="s">
        <v>151</v>
      </c>
      <c r="D29" s="90">
        <v>3</v>
      </c>
      <c r="E29" s="89" t="s">
        <v>259</v>
      </c>
      <c r="F29" s="89" t="s">
        <v>260</v>
      </c>
      <c r="H29" s="92">
        <v>43369</v>
      </c>
      <c r="I29" s="92">
        <v>43425</v>
      </c>
      <c r="J29" s="92">
        <v>43432</v>
      </c>
      <c r="K29" s="92">
        <v>43427</v>
      </c>
      <c r="L29" s="89" t="s">
        <v>25</v>
      </c>
      <c r="M29" s="108" t="s">
        <v>196</v>
      </c>
      <c r="O29" s="105" t="s">
        <v>308</v>
      </c>
      <c r="Q29" s="103">
        <v>43425</v>
      </c>
      <c r="T29" s="122"/>
      <c r="V29" s="123"/>
      <c r="Y29" s="122"/>
      <c r="AA29" s="124"/>
    </row>
    <row r="30" spans="1:27" ht="36" x14ac:dyDescent="0.25">
      <c r="A30" s="99">
        <v>3.15</v>
      </c>
      <c r="B30" s="98" t="s">
        <v>200</v>
      </c>
      <c r="D30" s="90">
        <v>3</v>
      </c>
      <c r="E30" s="89" t="s">
        <v>259</v>
      </c>
      <c r="F30" s="89" t="s">
        <v>260</v>
      </c>
      <c r="H30" s="92">
        <v>43369</v>
      </c>
      <c r="I30" s="92">
        <v>43425</v>
      </c>
      <c r="J30" s="92">
        <v>43432</v>
      </c>
      <c r="K30" s="92">
        <v>43427</v>
      </c>
      <c r="L30" s="89" t="s">
        <v>25</v>
      </c>
      <c r="M30" s="138" t="s">
        <v>476</v>
      </c>
      <c r="O30" s="105" t="s">
        <v>308</v>
      </c>
      <c r="Q30" s="103">
        <v>43425</v>
      </c>
    </row>
    <row r="31" spans="1:27" ht="25.5" x14ac:dyDescent="0.25">
      <c r="A31" s="99">
        <v>3.17</v>
      </c>
      <c r="B31" s="98" t="s">
        <v>154</v>
      </c>
      <c r="D31" s="90">
        <v>3</v>
      </c>
      <c r="E31" s="89" t="s">
        <v>259</v>
      </c>
      <c r="F31" s="89" t="s">
        <v>260</v>
      </c>
      <c r="H31" s="92">
        <v>43369</v>
      </c>
      <c r="I31" s="92">
        <v>43425</v>
      </c>
      <c r="J31" s="92">
        <v>43432</v>
      </c>
      <c r="K31" s="92">
        <v>43427</v>
      </c>
      <c r="L31" s="89" t="s">
        <v>25</v>
      </c>
      <c r="M31" s="143" t="s">
        <v>196</v>
      </c>
      <c r="O31" s="105" t="s">
        <v>308</v>
      </c>
      <c r="Q31" s="103">
        <v>43425</v>
      </c>
    </row>
    <row r="32" spans="1:27" ht="38.25" x14ac:dyDescent="0.25">
      <c r="A32" s="99">
        <v>3.18</v>
      </c>
      <c r="B32" s="98" t="s">
        <v>185</v>
      </c>
      <c r="D32" s="90">
        <v>3</v>
      </c>
      <c r="E32" s="89" t="s">
        <v>259</v>
      </c>
      <c r="F32" s="89" t="s">
        <v>260</v>
      </c>
      <c r="H32" s="92">
        <v>43369</v>
      </c>
      <c r="I32" s="92">
        <v>43425</v>
      </c>
      <c r="J32" s="92">
        <v>43432</v>
      </c>
      <c r="K32" s="92">
        <v>43427</v>
      </c>
      <c r="L32" s="89" t="s">
        <v>25</v>
      </c>
      <c r="M32" s="143" t="s">
        <v>196</v>
      </c>
      <c r="O32" s="105" t="s">
        <v>308</v>
      </c>
      <c r="Q32" s="103">
        <v>43425</v>
      </c>
    </row>
    <row r="33" spans="1:27" ht="63.75" x14ac:dyDescent="0.25">
      <c r="A33" s="99">
        <v>3.22</v>
      </c>
      <c r="B33" s="98" t="s">
        <v>156</v>
      </c>
      <c r="D33" s="90">
        <v>3</v>
      </c>
      <c r="E33" s="89" t="s">
        <v>259</v>
      </c>
      <c r="F33" s="89" t="s">
        <v>260</v>
      </c>
      <c r="H33" s="92">
        <v>43369</v>
      </c>
      <c r="I33" s="92">
        <v>43425</v>
      </c>
      <c r="J33" s="92">
        <v>43432</v>
      </c>
      <c r="K33" s="92">
        <v>43424</v>
      </c>
      <c r="L33" s="89" t="s">
        <v>25</v>
      </c>
      <c r="M33" s="143" t="s">
        <v>196</v>
      </c>
      <c r="O33" s="105" t="s">
        <v>308</v>
      </c>
      <c r="P33" s="97" t="s">
        <v>351</v>
      </c>
      <c r="Q33" s="103">
        <v>43425</v>
      </c>
      <c r="T33" s="97" t="s">
        <v>259</v>
      </c>
      <c r="U33" s="95" t="s">
        <v>318</v>
      </c>
    </row>
    <row r="34" spans="1:27" ht="25.5" x14ac:dyDescent="0.25">
      <c r="A34" s="99">
        <v>3.27</v>
      </c>
      <c r="B34" s="98" t="s">
        <v>285</v>
      </c>
      <c r="D34" s="90">
        <v>3</v>
      </c>
      <c r="E34" s="89" t="s">
        <v>259</v>
      </c>
      <c r="F34" s="89" t="s">
        <v>260</v>
      </c>
      <c r="H34" s="92">
        <v>43369</v>
      </c>
      <c r="I34" s="92">
        <v>43435</v>
      </c>
      <c r="J34" s="92">
        <v>43439</v>
      </c>
      <c r="K34" s="92">
        <v>43424</v>
      </c>
      <c r="L34" s="89" t="s">
        <v>25</v>
      </c>
      <c r="M34" s="108"/>
      <c r="O34" s="105" t="s">
        <v>305</v>
      </c>
      <c r="P34" s="97" t="s">
        <v>338</v>
      </c>
      <c r="Q34" s="103">
        <v>43419</v>
      </c>
      <c r="R34" s="103">
        <v>43416</v>
      </c>
    </row>
    <row r="35" spans="1:27" ht="25.5" x14ac:dyDescent="0.25">
      <c r="A35" s="99">
        <v>3.28</v>
      </c>
      <c r="B35" s="98" t="s">
        <v>198</v>
      </c>
      <c r="D35" s="90">
        <v>3</v>
      </c>
      <c r="E35" s="89" t="s">
        <v>184</v>
      </c>
      <c r="F35" s="89" t="s">
        <v>157</v>
      </c>
      <c r="H35" s="92">
        <v>43369</v>
      </c>
      <c r="I35" s="92">
        <v>43405</v>
      </c>
      <c r="J35" s="92">
        <v>43441</v>
      </c>
      <c r="K35" s="92">
        <v>43424</v>
      </c>
      <c r="L35" s="89" t="s">
        <v>25</v>
      </c>
      <c r="M35" s="138" t="s">
        <v>199</v>
      </c>
      <c r="O35" s="105" t="s">
        <v>308</v>
      </c>
      <c r="P35" s="97" t="s">
        <v>323</v>
      </c>
      <c r="Q35" s="103">
        <v>43405</v>
      </c>
      <c r="U35" s="95" t="s">
        <v>318</v>
      </c>
      <c r="AA35" s="117" t="s">
        <v>344</v>
      </c>
    </row>
    <row r="36" spans="1:27" ht="25.5" x14ac:dyDescent="0.25">
      <c r="A36" s="99">
        <v>3.32</v>
      </c>
      <c r="B36" s="98" t="s">
        <v>179</v>
      </c>
      <c r="D36" s="90">
        <v>3</v>
      </c>
      <c r="F36" s="89" t="s">
        <v>157</v>
      </c>
      <c r="H36" s="92">
        <v>43369</v>
      </c>
      <c r="I36" s="92">
        <v>43435</v>
      </c>
      <c r="J36" s="92">
        <v>43439</v>
      </c>
      <c r="K36" s="92">
        <v>43424</v>
      </c>
      <c r="L36" s="89" t="s">
        <v>25</v>
      </c>
      <c r="M36" s="138" t="s">
        <v>273</v>
      </c>
      <c r="O36" s="125" t="s">
        <v>308</v>
      </c>
      <c r="P36" s="126" t="s">
        <v>325</v>
      </c>
      <c r="Q36" s="127">
        <v>43435</v>
      </c>
      <c r="R36" s="127"/>
      <c r="S36" s="127"/>
      <c r="T36" s="126"/>
      <c r="U36" s="128" t="s">
        <v>318</v>
      </c>
      <c r="V36" s="127"/>
      <c r="W36" s="127"/>
      <c r="X36" s="127"/>
      <c r="Y36" s="126"/>
      <c r="Z36" s="128"/>
      <c r="AA36" s="129"/>
    </row>
    <row r="37" spans="1:27" ht="25.5" x14ac:dyDescent="0.25">
      <c r="A37" s="99">
        <v>3.33</v>
      </c>
      <c r="B37" s="98" t="s">
        <v>189</v>
      </c>
      <c r="D37" s="90">
        <v>3</v>
      </c>
      <c r="F37" s="89" t="s">
        <v>157</v>
      </c>
      <c r="H37" s="92">
        <v>43369</v>
      </c>
      <c r="I37" s="92">
        <v>43405</v>
      </c>
      <c r="J37" s="92">
        <v>43419</v>
      </c>
      <c r="K37" s="92">
        <v>43424</v>
      </c>
      <c r="L37" s="89" t="s">
        <v>25</v>
      </c>
      <c r="M37" s="138" t="s">
        <v>202</v>
      </c>
      <c r="O37" s="125" t="s">
        <v>305</v>
      </c>
      <c r="P37" s="126" t="s">
        <v>331</v>
      </c>
      <c r="Q37" s="127">
        <v>43449</v>
      </c>
      <c r="R37" s="127"/>
      <c r="S37" s="127"/>
      <c r="T37" s="126"/>
      <c r="U37" s="128" t="s">
        <v>318</v>
      </c>
      <c r="V37" s="127"/>
      <c r="W37" s="127"/>
      <c r="X37" s="127"/>
      <c r="Y37" s="126"/>
      <c r="Z37" s="128"/>
      <c r="AA37" s="129"/>
    </row>
    <row r="38" spans="1:27" ht="56.25" x14ac:dyDescent="0.25">
      <c r="A38" s="99">
        <v>3.37</v>
      </c>
      <c r="B38" s="98" t="s">
        <v>186</v>
      </c>
      <c r="C38" s="98" t="s">
        <v>270</v>
      </c>
      <c r="D38" s="90">
        <v>3</v>
      </c>
      <c r="E38" s="89" t="s">
        <v>261</v>
      </c>
      <c r="F38" s="89" t="s">
        <v>367</v>
      </c>
      <c r="H38" s="92">
        <v>43369</v>
      </c>
      <c r="I38" s="92">
        <v>43405</v>
      </c>
      <c r="J38" s="92">
        <v>43411</v>
      </c>
      <c r="K38" s="92">
        <v>43432</v>
      </c>
      <c r="L38" s="89" t="s">
        <v>25</v>
      </c>
      <c r="M38" s="138" t="s">
        <v>442</v>
      </c>
      <c r="O38" s="105" t="s">
        <v>441</v>
      </c>
      <c r="P38" s="97" t="s">
        <v>328</v>
      </c>
      <c r="Q38" s="103">
        <v>43405</v>
      </c>
      <c r="T38" s="97" t="s">
        <v>395</v>
      </c>
    </row>
    <row r="39" spans="1:27" ht="33.75" x14ac:dyDescent="0.25">
      <c r="A39" s="99">
        <v>3.38</v>
      </c>
      <c r="B39" s="98" t="s">
        <v>187</v>
      </c>
      <c r="C39" s="98" t="s">
        <v>270</v>
      </c>
      <c r="D39" s="90">
        <v>3</v>
      </c>
      <c r="E39" s="89" t="s">
        <v>259</v>
      </c>
      <c r="F39" s="89" t="s">
        <v>260</v>
      </c>
      <c r="H39" s="92">
        <v>43369</v>
      </c>
      <c r="I39" s="92">
        <v>43405</v>
      </c>
      <c r="J39" s="92">
        <v>43411</v>
      </c>
      <c r="K39" s="92">
        <v>43425</v>
      </c>
      <c r="L39" s="89" t="s">
        <v>25</v>
      </c>
      <c r="M39" s="138" t="s">
        <v>365</v>
      </c>
      <c r="O39" s="105" t="s">
        <v>327</v>
      </c>
      <c r="P39" s="97" t="s">
        <v>329</v>
      </c>
      <c r="Q39" s="103">
        <v>43405</v>
      </c>
      <c r="U39" s="95" t="s">
        <v>364</v>
      </c>
      <c r="V39" s="103">
        <v>43420</v>
      </c>
    </row>
    <row r="40" spans="1:27" ht="25.5" x14ac:dyDescent="0.25">
      <c r="A40" s="99">
        <v>3.41</v>
      </c>
      <c r="B40" s="104" t="s">
        <v>363</v>
      </c>
      <c r="D40" s="90">
        <v>3</v>
      </c>
      <c r="E40" s="89" t="s">
        <v>157</v>
      </c>
      <c r="F40" s="107"/>
      <c r="I40" s="92">
        <v>43423</v>
      </c>
      <c r="J40" s="92">
        <v>43425</v>
      </c>
      <c r="K40" s="92">
        <v>43434</v>
      </c>
      <c r="L40" s="89" t="s">
        <v>25</v>
      </c>
      <c r="M40" s="139" t="s">
        <v>450</v>
      </c>
      <c r="O40" s="102"/>
    </row>
    <row r="41" spans="1:27" ht="25.5" x14ac:dyDescent="0.25">
      <c r="A41" s="99">
        <v>3.5</v>
      </c>
      <c r="B41" s="98" t="s">
        <v>384</v>
      </c>
      <c r="D41" s="90">
        <v>3</v>
      </c>
      <c r="E41" s="107" t="s">
        <v>259</v>
      </c>
      <c r="F41" s="107" t="s">
        <v>369</v>
      </c>
      <c r="I41" s="92">
        <v>43422</v>
      </c>
      <c r="J41" s="92">
        <v>43426</v>
      </c>
      <c r="K41" s="92">
        <v>43424</v>
      </c>
      <c r="L41" s="89" t="s">
        <v>25</v>
      </c>
      <c r="O41" s="125"/>
      <c r="P41" s="126" t="s">
        <v>371</v>
      </c>
      <c r="Q41" s="127"/>
      <c r="R41" s="127">
        <v>43423</v>
      </c>
      <c r="S41" s="127">
        <v>43423</v>
      </c>
      <c r="T41" s="126" t="s">
        <v>259</v>
      </c>
      <c r="U41" s="128" t="s">
        <v>364</v>
      </c>
      <c r="V41" s="127">
        <v>43423</v>
      </c>
      <c r="W41" s="127">
        <v>43423</v>
      </c>
      <c r="X41" s="127">
        <v>43424</v>
      </c>
      <c r="Y41" s="126" t="s">
        <v>259</v>
      </c>
      <c r="Z41" s="128" t="s">
        <v>318</v>
      </c>
    </row>
    <row r="42" spans="1:27" ht="72" x14ac:dyDescent="0.25">
      <c r="A42" s="99">
        <v>3.51</v>
      </c>
      <c r="B42" s="98" t="s">
        <v>385</v>
      </c>
      <c r="D42" s="90">
        <v>3</v>
      </c>
      <c r="E42" s="89" t="s">
        <v>184</v>
      </c>
      <c r="F42" s="107" t="s">
        <v>157</v>
      </c>
      <c r="I42" s="92">
        <v>43405</v>
      </c>
      <c r="J42" s="92">
        <v>43419</v>
      </c>
      <c r="K42" s="92">
        <v>43424</v>
      </c>
      <c r="L42" s="89" t="s">
        <v>25</v>
      </c>
      <c r="O42" s="125"/>
      <c r="P42" s="126" t="s">
        <v>352</v>
      </c>
      <c r="Q42" s="127"/>
      <c r="R42" s="127"/>
      <c r="S42" s="127"/>
      <c r="T42" s="126"/>
      <c r="U42" s="128" t="s">
        <v>318</v>
      </c>
      <c r="V42" s="127"/>
      <c r="W42" s="127"/>
      <c r="X42" s="127"/>
      <c r="Y42" s="126"/>
      <c r="Z42" s="128"/>
      <c r="AA42" s="129"/>
    </row>
    <row r="43" spans="1:27" ht="84" x14ac:dyDescent="0.25">
      <c r="A43" s="99">
        <v>3.52</v>
      </c>
      <c r="B43" s="98" t="s">
        <v>386</v>
      </c>
      <c r="D43" s="90">
        <v>3</v>
      </c>
      <c r="E43" s="89" t="s">
        <v>259</v>
      </c>
      <c r="F43" s="107" t="s">
        <v>369</v>
      </c>
      <c r="I43" s="92">
        <v>43419</v>
      </c>
      <c r="J43" s="92">
        <v>43425</v>
      </c>
      <c r="K43" s="92">
        <v>43423</v>
      </c>
      <c r="L43" s="89" t="s">
        <v>25</v>
      </c>
      <c r="O43" s="125"/>
      <c r="P43" s="126" t="s">
        <v>368</v>
      </c>
      <c r="Q43" s="127"/>
      <c r="R43" s="127">
        <v>43423</v>
      </c>
      <c r="S43" s="127">
        <v>43423</v>
      </c>
      <c r="T43" s="126" t="s">
        <v>369</v>
      </c>
      <c r="U43" s="128" t="s">
        <v>318</v>
      </c>
      <c r="V43" s="127"/>
      <c r="W43" s="127"/>
      <c r="X43" s="127"/>
      <c r="Y43" s="126"/>
      <c r="Z43" s="128"/>
      <c r="AA43" s="129" t="s">
        <v>343</v>
      </c>
    </row>
    <row r="44" spans="1:27" ht="38.25" x14ac:dyDescent="0.25">
      <c r="A44" s="99">
        <v>3.53</v>
      </c>
      <c r="B44" s="98" t="s">
        <v>387</v>
      </c>
      <c r="D44" s="90">
        <v>3</v>
      </c>
      <c r="E44" s="89" t="s">
        <v>184</v>
      </c>
      <c r="F44" s="107" t="s">
        <v>157</v>
      </c>
      <c r="I44" s="92">
        <v>43405</v>
      </c>
      <c r="J44" s="92">
        <v>43419</v>
      </c>
      <c r="K44" s="92">
        <v>43424</v>
      </c>
      <c r="L44" s="89" t="s">
        <v>25</v>
      </c>
      <c r="O44" s="125"/>
      <c r="P44" s="126" t="s">
        <v>349</v>
      </c>
      <c r="Q44" s="127"/>
      <c r="R44" s="127"/>
      <c r="S44" s="127"/>
      <c r="T44" s="126"/>
      <c r="U44" s="128" t="s">
        <v>318</v>
      </c>
      <c r="V44" s="127"/>
      <c r="W44" s="127"/>
      <c r="X44" s="127"/>
      <c r="Y44" s="126"/>
      <c r="Z44" s="128"/>
      <c r="AA44" s="129"/>
    </row>
    <row r="45" spans="1:27" ht="60" x14ac:dyDescent="0.25">
      <c r="A45" s="99">
        <v>3.54</v>
      </c>
      <c r="B45" s="98" t="s">
        <v>388</v>
      </c>
      <c r="D45" s="90">
        <v>3</v>
      </c>
      <c r="E45" s="89" t="s">
        <v>184</v>
      </c>
      <c r="F45" s="89" t="s">
        <v>157</v>
      </c>
      <c r="I45" s="92">
        <v>43405</v>
      </c>
      <c r="J45" s="92">
        <v>43419</v>
      </c>
      <c r="K45" s="92">
        <v>43424</v>
      </c>
      <c r="L45" s="89" t="s">
        <v>25</v>
      </c>
      <c r="O45" s="125"/>
      <c r="P45" s="126" t="s">
        <v>507</v>
      </c>
      <c r="Q45" s="127"/>
      <c r="R45" s="127"/>
      <c r="S45" s="127"/>
      <c r="T45" s="126"/>
      <c r="U45" s="128" t="s">
        <v>318</v>
      </c>
      <c r="V45" s="127"/>
      <c r="W45" s="127"/>
      <c r="X45" s="127"/>
      <c r="Y45" s="126"/>
      <c r="Z45" s="128"/>
      <c r="AA45" s="129"/>
    </row>
    <row r="46" spans="1:27" x14ac:dyDescent="0.25">
      <c r="A46" s="99">
        <v>3.54</v>
      </c>
      <c r="B46" s="98" t="s">
        <v>389</v>
      </c>
      <c r="D46" s="90">
        <v>3</v>
      </c>
      <c r="E46" s="89" t="s">
        <v>184</v>
      </c>
      <c r="F46" s="89" t="s">
        <v>157</v>
      </c>
      <c r="I46" s="92">
        <v>43405</v>
      </c>
      <c r="J46" s="92">
        <v>43419</v>
      </c>
      <c r="K46" s="92">
        <v>43424</v>
      </c>
      <c r="L46" s="89" t="s">
        <v>25</v>
      </c>
      <c r="O46" s="125"/>
      <c r="P46" s="126" t="s">
        <v>346</v>
      </c>
      <c r="Q46" s="127"/>
      <c r="R46" s="127"/>
      <c r="S46" s="127"/>
      <c r="T46" s="126"/>
      <c r="U46" s="128" t="s">
        <v>318</v>
      </c>
      <c r="V46" s="127"/>
      <c r="W46" s="127"/>
      <c r="X46" s="127"/>
      <c r="Y46" s="126"/>
      <c r="Z46" s="128"/>
      <c r="AA46" s="129"/>
    </row>
    <row r="47" spans="1:27" ht="33.75" x14ac:dyDescent="0.25">
      <c r="A47" s="99">
        <v>3.55</v>
      </c>
      <c r="B47" s="98" t="s">
        <v>390</v>
      </c>
      <c r="D47" s="90">
        <v>3</v>
      </c>
      <c r="E47" s="89" t="s">
        <v>184</v>
      </c>
      <c r="F47" s="89" t="s">
        <v>157</v>
      </c>
      <c r="I47" s="92">
        <v>43405</v>
      </c>
      <c r="J47" s="92">
        <v>43419</v>
      </c>
      <c r="K47" s="92">
        <v>43424</v>
      </c>
      <c r="L47" s="89" t="s">
        <v>25</v>
      </c>
      <c r="O47" s="125"/>
      <c r="P47" s="126" t="s">
        <v>345</v>
      </c>
      <c r="Q47" s="127"/>
      <c r="R47" s="127"/>
      <c r="S47" s="127"/>
      <c r="T47" s="126"/>
      <c r="U47" s="128" t="s">
        <v>318</v>
      </c>
      <c r="V47" s="127"/>
      <c r="W47" s="127"/>
      <c r="X47" s="127"/>
      <c r="Y47" s="126"/>
      <c r="Z47" s="128"/>
      <c r="AA47" s="129"/>
    </row>
    <row r="48" spans="1:27" ht="25.5" x14ac:dyDescent="0.25">
      <c r="A48" s="99">
        <v>3.56</v>
      </c>
      <c r="B48" s="98" t="s">
        <v>508</v>
      </c>
      <c r="D48" s="90">
        <v>3</v>
      </c>
      <c r="E48" s="89" t="s">
        <v>184</v>
      </c>
      <c r="F48" s="107" t="s">
        <v>157</v>
      </c>
      <c r="I48" s="92">
        <v>43405</v>
      </c>
      <c r="J48" s="92">
        <v>43419</v>
      </c>
      <c r="K48" s="92">
        <v>43424</v>
      </c>
      <c r="L48" s="89" t="s">
        <v>25</v>
      </c>
      <c r="O48" s="125"/>
      <c r="P48" s="126" t="s">
        <v>509</v>
      </c>
      <c r="Q48" s="127"/>
      <c r="R48" s="127">
        <v>43423</v>
      </c>
      <c r="S48" s="127">
        <v>43423</v>
      </c>
      <c r="T48" s="126" t="s">
        <v>259</v>
      </c>
      <c r="U48" s="128" t="s">
        <v>364</v>
      </c>
      <c r="V48" s="127">
        <v>43423</v>
      </c>
      <c r="W48" s="127">
        <v>43423</v>
      </c>
      <c r="X48" s="127">
        <v>43424</v>
      </c>
      <c r="Y48" s="126" t="s">
        <v>259</v>
      </c>
      <c r="Z48" s="128" t="s">
        <v>318</v>
      </c>
      <c r="AA48" s="129"/>
    </row>
    <row r="49" spans="1:27" x14ac:dyDescent="0.25">
      <c r="A49" s="99">
        <v>3.57</v>
      </c>
      <c r="B49" s="98" t="s">
        <v>392</v>
      </c>
      <c r="D49" s="90">
        <v>3</v>
      </c>
      <c r="E49" s="89" t="s">
        <v>184</v>
      </c>
      <c r="F49" s="107" t="s">
        <v>157</v>
      </c>
      <c r="I49" s="92">
        <v>43405</v>
      </c>
      <c r="J49" s="92">
        <v>43419</v>
      </c>
      <c r="K49" s="92">
        <v>43424</v>
      </c>
      <c r="L49" s="89" t="s">
        <v>25</v>
      </c>
      <c r="O49" s="105"/>
      <c r="P49" s="97" t="s">
        <v>347</v>
      </c>
      <c r="U49" s="95" t="s">
        <v>318</v>
      </c>
    </row>
    <row r="50" spans="1:27" ht="25.5" x14ac:dyDescent="0.25">
      <c r="A50" s="99">
        <v>3.58</v>
      </c>
      <c r="B50" s="98" t="s">
        <v>393</v>
      </c>
      <c r="D50" s="90">
        <v>3</v>
      </c>
      <c r="E50" s="89" t="s">
        <v>184</v>
      </c>
      <c r="F50" s="107" t="s">
        <v>157</v>
      </c>
      <c r="I50" s="92">
        <v>43405</v>
      </c>
      <c r="J50" s="92">
        <v>43419</v>
      </c>
      <c r="K50" s="92">
        <v>43424</v>
      </c>
      <c r="L50" s="89" t="s">
        <v>25</v>
      </c>
      <c r="O50" s="105"/>
      <c r="P50" s="97" t="s">
        <v>340</v>
      </c>
      <c r="U50" s="95" t="s">
        <v>318</v>
      </c>
    </row>
    <row r="51" spans="1:27" ht="22.5" x14ac:dyDescent="0.25">
      <c r="A51" s="99">
        <v>3.59</v>
      </c>
      <c r="B51" s="98" t="s">
        <v>394</v>
      </c>
      <c r="D51" s="90">
        <v>3</v>
      </c>
      <c r="E51" s="89" t="s">
        <v>184</v>
      </c>
      <c r="F51" s="107" t="s">
        <v>157</v>
      </c>
      <c r="I51" s="92">
        <v>43405</v>
      </c>
      <c r="J51" s="92">
        <v>43419</v>
      </c>
      <c r="K51" s="92">
        <v>43425</v>
      </c>
      <c r="L51" s="89" t="s">
        <v>25</v>
      </c>
      <c r="O51" s="105"/>
      <c r="P51" s="97" t="s">
        <v>339</v>
      </c>
      <c r="R51" s="103">
        <v>43416</v>
      </c>
    </row>
    <row r="52" spans="1:27" ht="22.5" x14ac:dyDescent="0.25">
      <c r="A52" s="99">
        <v>3.6</v>
      </c>
      <c r="B52" s="98" t="s">
        <v>391</v>
      </c>
      <c r="D52" s="90">
        <v>3</v>
      </c>
      <c r="E52" s="89" t="s">
        <v>184</v>
      </c>
      <c r="F52" s="107" t="s">
        <v>157</v>
      </c>
      <c r="I52" s="92">
        <v>43405</v>
      </c>
      <c r="J52" s="92">
        <v>43419</v>
      </c>
      <c r="K52" s="92">
        <v>43424</v>
      </c>
      <c r="L52" s="89" t="s">
        <v>25</v>
      </c>
      <c r="O52" s="125"/>
      <c r="P52" s="126" t="s">
        <v>348</v>
      </c>
      <c r="Q52" s="127"/>
      <c r="R52" s="127"/>
      <c r="S52" s="127"/>
      <c r="T52" s="126"/>
      <c r="U52" s="128" t="s">
        <v>318</v>
      </c>
      <c r="V52" s="127"/>
      <c r="W52" s="127"/>
      <c r="X52" s="127"/>
      <c r="Y52" s="126"/>
      <c r="Z52" s="128"/>
      <c r="AA52" s="129"/>
    </row>
    <row r="53" spans="1:27" ht="45" x14ac:dyDescent="0.25">
      <c r="A53" s="99">
        <v>3.02</v>
      </c>
      <c r="B53" s="98" t="s">
        <v>428</v>
      </c>
      <c r="D53" s="90">
        <v>3</v>
      </c>
      <c r="E53" s="89" t="s">
        <v>475</v>
      </c>
      <c r="F53" s="89" t="s">
        <v>260</v>
      </c>
      <c r="H53" s="92">
        <v>43369</v>
      </c>
      <c r="I53" s="92">
        <v>43425</v>
      </c>
      <c r="J53" s="92">
        <v>43439</v>
      </c>
      <c r="K53" s="92">
        <v>43440</v>
      </c>
      <c r="L53" s="89" t="s">
        <v>26</v>
      </c>
      <c r="M53" s="147" t="s">
        <v>494</v>
      </c>
      <c r="O53" s="105" t="s">
        <v>308</v>
      </c>
      <c r="Q53" s="103">
        <v>43425</v>
      </c>
    </row>
    <row r="54" spans="1:27" ht="25.5" x14ac:dyDescent="0.25">
      <c r="A54" s="99">
        <v>3.04</v>
      </c>
      <c r="B54" s="98" t="s">
        <v>527</v>
      </c>
      <c r="D54" s="90">
        <v>3</v>
      </c>
      <c r="E54" s="89" t="s">
        <v>460</v>
      </c>
      <c r="F54" s="107"/>
      <c r="H54" s="92">
        <v>43441</v>
      </c>
      <c r="I54" s="92">
        <v>43441</v>
      </c>
      <c r="J54" s="92">
        <v>43446</v>
      </c>
      <c r="L54" s="89" t="s">
        <v>26</v>
      </c>
      <c r="M54" s="141"/>
      <c r="O54" s="105"/>
    </row>
    <row r="55" spans="1:27" ht="25.5" x14ac:dyDescent="0.25">
      <c r="A55" s="99">
        <v>3.36</v>
      </c>
      <c r="B55" s="98" t="s">
        <v>271</v>
      </c>
      <c r="D55" s="90">
        <v>3</v>
      </c>
      <c r="E55" s="89" t="s">
        <v>460</v>
      </c>
      <c r="F55" s="89" t="s">
        <v>333</v>
      </c>
      <c r="H55" s="92">
        <v>43369</v>
      </c>
      <c r="I55" s="92">
        <v>43425</v>
      </c>
      <c r="J55" s="92">
        <v>43447</v>
      </c>
      <c r="L55" s="89" t="s">
        <v>26</v>
      </c>
      <c r="M55" s="138" t="s">
        <v>524</v>
      </c>
      <c r="O55" s="105" t="s">
        <v>308</v>
      </c>
      <c r="Q55" s="103">
        <v>43425</v>
      </c>
      <c r="R55" s="103">
        <v>43419</v>
      </c>
    </row>
    <row r="56" spans="1:27" x14ac:dyDescent="0.25">
      <c r="A56" s="99">
        <v>3.06</v>
      </c>
      <c r="B56" s="98" t="s">
        <v>430</v>
      </c>
      <c r="D56" s="90">
        <v>3</v>
      </c>
      <c r="E56" s="89" t="s">
        <v>259</v>
      </c>
      <c r="F56" s="89" t="s">
        <v>260</v>
      </c>
      <c r="H56" s="92">
        <v>43369</v>
      </c>
      <c r="I56" s="92">
        <v>43425</v>
      </c>
      <c r="J56" s="92">
        <v>43556</v>
      </c>
      <c r="L56" s="89" t="s">
        <v>27</v>
      </c>
      <c r="M56" s="142" t="s">
        <v>446</v>
      </c>
      <c r="O56" s="105" t="s">
        <v>308</v>
      </c>
      <c r="Q56" s="103">
        <v>43425</v>
      </c>
    </row>
    <row r="57" spans="1:27" x14ac:dyDescent="0.25">
      <c r="A57" s="99">
        <v>3.35</v>
      </c>
      <c r="B57" s="98" t="s">
        <v>281</v>
      </c>
      <c r="D57" s="90">
        <v>3</v>
      </c>
      <c r="E57" s="89" t="s">
        <v>259</v>
      </c>
      <c r="F57" s="89" t="s">
        <v>260</v>
      </c>
      <c r="H57" s="92">
        <v>43369</v>
      </c>
      <c r="I57" s="92">
        <v>43556</v>
      </c>
      <c r="J57" s="92">
        <v>43563</v>
      </c>
      <c r="L57" s="89" t="s">
        <v>27</v>
      </c>
      <c r="M57" s="138" t="s">
        <v>197</v>
      </c>
      <c r="O57" s="105" t="s">
        <v>305</v>
      </c>
      <c r="Q57" s="103">
        <v>43556</v>
      </c>
    </row>
    <row r="58" spans="1:27" ht="123.75" x14ac:dyDescent="0.25">
      <c r="A58" s="99">
        <v>4.03</v>
      </c>
      <c r="B58" s="98" t="s">
        <v>213</v>
      </c>
      <c r="C58" s="98" t="s">
        <v>216</v>
      </c>
      <c r="D58" s="90">
        <v>4</v>
      </c>
      <c r="E58" s="89" t="s">
        <v>157</v>
      </c>
      <c r="H58" s="92">
        <v>43413</v>
      </c>
      <c r="I58" s="92">
        <v>43411</v>
      </c>
      <c r="J58" s="92">
        <v>43411</v>
      </c>
      <c r="K58" s="92">
        <v>43411</v>
      </c>
      <c r="L58" s="89" t="s">
        <v>25</v>
      </c>
      <c r="O58" s="109"/>
      <c r="P58" s="110"/>
      <c r="Q58" s="111"/>
      <c r="R58" s="111"/>
      <c r="S58" s="111"/>
      <c r="T58" s="110"/>
      <c r="U58" s="115"/>
      <c r="V58" s="111"/>
      <c r="W58" s="111"/>
      <c r="X58" s="111"/>
      <c r="Y58" s="110"/>
      <c r="Z58" s="115"/>
      <c r="AA58" s="118"/>
    </row>
    <row r="59" spans="1:27" ht="25.5" x14ac:dyDescent="0.25">
      <c r="A59" s="99">
        <v>4.04</v>
      </c>
      <c r="B59" s="98" t="s">
        <v>214</v>
      </c>
      <c r="C59" s="98" t="s">
        <v>215</v>
      </c>
      <c r="D59" s="90">
        <v>4</v>
      </c>
      <c r="E59" s="89" t="s">
        <v>398</v>
      </c>
      <c r="H59" s="92">
        <v>43412</v>
      </c>
      <c r="I59" s="92">
        <v>43412</v>
      </c>
      <c r="J59" s="92">
        <v>43412</v>
      </c>
      <c r="K59" s="92">
        <v>43412</v>
      </c>
      <c r="L59" s="89" t="s">
        <v>25</v>
      </c>
      <c r="O59" s="109"/>
      <c r="P59" s="110"/>
      <c r="Q59" s="111"/>
      <c r="R59" s="111"/>
      <c r="S59" s="111"/>
      <c r="T59" s="110"/>
      <c r="U59" s="115"/>
      <c r="V59" s="111"/>
      <c r="W59" s="111"/>
      <c r="X59" s="111"/>
      <c r="Y59" s="110"/>
      <c r="Z59" s="115"/>
      <c r="AA59" s="118"/>
    </row>
    <row r="60" spans="1:27" ht="38.25" x14ac:dyDescent="0.25">
      <c r="A60" s="99">
        <v>4.05</v>
      </c>
      <c r="B60" s="105" t="s">
        <v>229</v>
      </c>
      <c r="C60" s="98" t="s">
        <v>215</v>
      </c>
      <c r="D60" s="90">
        <v>4</v>
      </c>
      <c r="E60" s="89" t="s">
        <v>399</v>
      </c>
      <c r="H60" s="92">
        <v>43413</v>
      </c>
      <c r="J60" s="92">
        <v>43418</v>
      </c>
      <c r="K60" s="92">
        <v>43418</v>
      </c>
      <c r="L60" s="89" t="s">
        <v>25</v>
      </c>
      <c r="O60" s="109"/>
      <c r="P60" s="110"/>
      <c r="Q60" s="111"/>
      <c r="R60" s="111"/>
      <c r="S60" s="111"/>
      <c r="T60" s="110"/>
      <c r="U60" s="115"/>
      <c r="V60" s="111"/>
      <c r="W60" s="111"/>
      <c r="X60" s="111"/>
      <c r="Y60" s="110"/>
      <c r="Z60" s="115"/>
      <c r="AA60" s="118"/>
    </row>
    <row r="61" spans="1:27" ht="38.25" x14ac:dyDescent="0.25">
      <c r="A61" s="99">
        <v>4.0599999999999996</v>
      </c>
      <c r="B61" s="98" t="s">
        <v>230</v>
      </c>
      <c r="C61" s="98" t="s">
        <v>220</v>
      </c>
      <c r="D61" s="90">
        <v>4</v>
      </c>
      <c r="E61" s="89" t="s">
        <v>510</v>
      </c>
      <c r="H61" s="92">
        <v>43413</v>
      </c>
      <c r="J61" s="92">
        <v>43419</v>
      </c>
      <c r="K61" s="92">
        <v>43419</v>
      </c>
      <c r="L61" s="89" t="s">
        <v>25</v>
      </c>
      <c r="M61" s="138" t="s">
        <v>217</v>
      </c>
      <c r="O61" s="109"/>
      <c r="P61" s="110"/>
      <c r="Q61" s="111"/>
      <c r="R61" s="111"/>
      <c r="S61" s="111"/>
      <c r="T61" s="110"/>
      <c r="U61" s="115"/>
      <c r="V61" s="111"/>
      <c r="W61" s="111"/>
      <c r="X61" s="111"/>
      <c r="Y61" s="110"/>
      <c r="Z61" s="115"/>
      <c r="AA61" s="118"/>
    </row>
    <row r="62" spans="1:27" ht="51" x14ac:dyDescent="0.25">
      <c r="A62" s="99">
        <v>4.07</v>
      </c>
      <c r="B62" s="105" t="s">
        <v>231</v>
      </c>
      <c r="C62" s="98" t="s">
        <v>220</v>
      </c>
      <c r="D62" s="90">
        <v>4</v>
      </c>
      <c r="E62" s="89" t="s">
        <v>261</v>
      </c>
      <c r="F62" s="89" t="s">
        <v>367</v>
      </c>
      <c r="H62" s="92">
        <v>43413</v>
      </c>
      <c r="I62" s="92">
        <v>43434</v>
      </c>
      <c r="J62" s="92">
        <v>43441</v>
      </c>
      <c r="K62" s="92">
        <v>43441</v>
      </c>
      <c r="L62" s="89" t="s">
        <v>25</v>
      </c>
      <c r="O62" s="109"/>
      <c r="P62" s="110"/>
      <c r="Q62" s="111"/>
      <c r="R62" s="111"/>
      <c r="S62" s="111"/>
      <c r="T62" s="110"/>
      <c r="U62" s="115"/>
      <c r="V62" s="111"/>
      <c r="W62" s="111"/>
      <c r="X62" s="111"/>
      <c r="Y62" s="110"/>
      <c r="Z62" s="115"/>
      <c r="AA62" s="118"/>
    </row>
    <row r="63" spans="1:27" ht="51" x14ac:dyDescent="0.25">
      <c r="A63" s="99">
        <v>4.08</v>
      </c>
      <c r="B63" s="105" t="s">
        <v>218</v>
      </c>
      <c r="C63" s="98" t="s">
        <v>220</v>
      </c>
      <c r="D63" s="90">
        <v>4</v>
      </c>
      <c r="E63" s="89" t="s">
        <v>261</v>
      </c>
      <c r="F63" s="89" t="s">
        <v>367</v>
      </c>
      <c r="H63" s="92">
        <v>43413</v>
      </c>
      <c r="J63" s="92">
        <v>43434</v>
      </c>
      <c r="K63" s="92">
        <v>43434</v>
      </c>
      <c r="L63" s="89" t="s">
        <v>25</v>
      </c>
      <c r="M63" s="138" t="s">
        <v>400</v>
      </c>
      <c r="O63" s="109"/>
      <c r="P63" s="110"/>
      <c r="Q63" s="111"/>
      <c r="R63" s="111"/>
      <c r="S63" s="111"/>
      <c r="T63" s="110"/>
      <c r="U63" s="115"/>
      <c r="V63" s="111"/>
      <c r="W63" s="111"/>
      <c r="X63" s="111"/>
      <c r="Y63" s="110"/>
      <c r="Z63" s="115"/>
      <c r="AA63" s="118"/>
    </row>
    <row r="64" spans="1:27" ht="51" x14ac:dyDescent="0.25">
      <c r="A64" s="99">
        <v>4.1100000000000003</v>
      </c>
      <c r="B64" s="105" t="s">
        <v>232</v>
      </c>
      <c r="C64" s="98" t="s">
        <v>219</v>
      </c>
      <c r="D64" s="90">
        <v>4</v>
      </c>
      <c r="E64" s="89" t="s">
        <v>261</v>
      </c>
      <c r="H64" s="92">
        <v>43413</v>
      </c>
      <c r="I64" s="92">
        <v>43413</v>
      </c>
      <c r="J64" s="92">
        <v>43431</v>
      </c>
      <c r="K64" s="92">
        <v>43437</v>
      </c>
      <c r="L64" s="89" t="s">
        <v>25</v>
      </c>
      <c r="M64" s="138" t="s">
        <v>474</v>
      </c>
      <c r="O64" s="109"/>
      <c r="P64" s="110"/>
      <c r="Q64" s="111"/>
      <c r="R64" s="111"/>
      <c r="S64" s="111"/>
      <c r="T64" s="110"/>
      <c r="U64" s="115"/>
      <c r="V64" s="111"/>
      <c r="W64" s="111"/>
      <c r="X64" s="111"/>
      <c r="Y64" s="110"/>
      <c r="Z64" s="115"/>
      <c r="AA64" s="118"/>
    </row>
    <row r="65" spans="1:27" ht="25.5" x14ac:dyDescent="0.25">
      <c r="A65" s="99">
        <v>4.13</v>
      </c>
      <c r="B65" s="98" t="s">
        <v>233</v>
      </c>
      <c r="C65" s="98" t="s">
        <v>220</v>
      </c>
      <c r="D65" s="90">
        <v>4</v>
      </c>
      <c r="E65" s="89" t="s">
        <v>261</v>
      </c>
      <c r="F65" s="89" t="s">
        <v>367</v>
      </c>
      <c r="H65" s="92">
        <v>43413</v>
      </c>
      <c r="I65" s="92">
        <v>43433</v>
      </c>
      <c r="J65" s="92">
        <v>43433</v>
      </c>
      <c r="K65" s="92">
        <v>43433</v>
      </c>
      <c r="L65" s="89" t="s">
        <v>25</v>
      </c>
      <c r="M65" s="138" t="s">
        <v>405</v>
      </c>
      <c r="O65" s="109"/>
      <c r="P65" s="110"/>
      <c r="Q65" s="111"/>
      <c r="R65" s="111"/>
      <c r="S65" s="111"/>
      <c r="T65" s="110"/>
      <c r="U65" s="115"/>
      <c r="V65" s="111"/>
      <c r="W65" s="111"/>
      <c r="X65" s="111"/>
      <c r="Y65" s="110"/>
      <c r="Z65" s="115"/>
      <c r="AA65" s="118"/>
    </row>
    <row r="66" spans="1:27" ht="84" x14ac:dyDescent="0.25">
      <c r="A66" s="99">
        <v>4.1399999999999997</v>
      </c>
      <c r="B66" s="98" t="s">
        <v>234</v>
      </c>
      <c r="C66" s="98" t="s">
        <v>221</v>
      </c>
      <c r="D66" s="90">
        <v>4</v>
      </c>
      <c r="E66" s="89" t="s">
        <v>261</v>
      </c>
      <c r="H66" s="92">
        <v>43413</v>
      </c>
      <c r="J66" s="92">
        <v>43430</v>
      </c>
      <c r="K66" s="92">
        <v>43430</v>
      </c>
      <c r="L66" s="89" t="s">
        <v>25</v>
      </c>
      <c r="M66" s="138" t="s">
        <v>477</v>
      </c>
      <c r="O66" s="109"/>
      <c r="P66" s="110"/>
      <c r="Q66" s="111"/>
      <c r="R66" s="111"/>
      <c r="S66" s="111"/>
      <c r="T66" s="110"/>
      <c r="U66" s="115"/>
      <c r="V66" s="111"/>
      <c r="W66" s="111"/>
      <c r="X66" s="111"/>
      <c r="Y66" s="110"/>
      <c r="Z66" s="115"/>
      <c r="AA66" s="118"/>
    </row>
    <row r="67" spans="1:27" ht="51" x14ac:dyDescent="0.25">
      <c r="A67" s="99">
        <v>4.1500000000000004</v>
      </c>
      <c r="B67" s="98" t="s">
        <v>235</v>
      </c>
      <c r="C67" s="98" t="s">
        <v>220</v>
      </c>
      <c r="D67" s="90">
        <v>4</v>
      </c>
      <c r="E67" s="89" t="s">
        <v>261</v>
      </c>
      <c r="F67" s="89" t="s">
        <v>367</v>
      </c>
      <c r="H67" s="92">
        <v>43413</v>
      </c>
      <c r="J67" s="92">
        <v>43439</v>
      </c>
      <c r="K67" s="92">
        <v>43439</v>
      </c>
      <c r="L67" s="89" t="s">
        <v>25</v>
      </c>
      <c r="M67" s="138" t="s">
        <v>502</v>
      </c>
      <c r="O67" s="109"/>
      <c r="P67" s="110"/>
      <c r="Q67" s="111"/>
      <c r="R67" s="111"/>
      <c r="S67" s="111"/>
      <c r="T67" s="110"/>
      <c r="U67" s="115"/>
      <c r="V67" s="111"/>
      <c r="W67" s="111"/>
      <c r="X67" s="111"/>
      <c r="Y67" s="110"/>
      <c r="Z67" s="115"/>
      <c r="AA67" s="118"/>
    </row>
    <row r="68" spans="1:27" ht="51" x14ac:dyDescent="0.25">
      <c r="A68" s="99">
        <v>4.18</v>
      </c>
      <c r="B68" s="98" t="s">
        <v>236</v>
      </c>
      <c r="C68" s="98" t="s">
        <v>220</v>
      </c>
      <c r="D68" s="90">
        <v>4</v>
      </c>
      <c r="E68" s="89" t="s">
        <v>261</v>
      </c>
      <c r="F68" s="89" t="s">
        <v>367</v>
      </c>
      <c r="H68" s="92">
        <v>43413</v>
      </c>
      <c r="I68" s="92">
        <v>43439</v>
      </c>
      <c r="J68" s="92">
        <v>43439</v>
      </c>
      <c r="K68" s="92">
        <v>43439</v>
      </c>
      <c r="L68" s="89" t="s">
        <v>25</v>
      </c>
      <c r="M68" s="138" t="s">
        <v>400</v>
      </c>
      <c r="O68" s="109"/>
      <c r="P68" s="110"/>
      <c r="Q68" s="111"/>
      <c r="R68" s="111"/>
      <c r="S68" s="111"/>
      <c r="T68" s="110"/>
      <c r="U68" s="115"/>
      <c r="V68" s="111"/>
      <c r="W68" s="111"/>
      <c r="X68" s="111"/>
      <c r="Y68" s="110"/>
      <c r="Z68" s="115"/>
      <c r="AA68" s="118"/>
    </row>
    <row r="69" spans="1:27" ht="25.5" x14ac:dyDescent="0.25">
      <c r="A69" s="99">
        <v>4.3</v>
      </c>
      <c r="B69" s="98" t="s">
        <v>407</v>
      </c>
      <c r="C69" s="98" t="s">
        <v>408</v>
      </c>
      <c r="D69" s="90">
        <v>4</v>
      </c>
      <c r="E69" s="89" t="s">
        <v>184</v>
      </c>
      <c r="F69" s="89" t="s">
        <v>431</v>
      </c>
      <c r="H69" s="92">
        <v>43424</v>
      </c>
      <c r="I69" s="92">
        <v>43437</v>
      </c>
      <c r="J69" s="92">
        <v>43437</v>
      </c>
      <c r="K69" s="92">
        <v>43437</v>
      </c>
      <c r="L69" s="89" t="s">
        <v>25</v>
      </c>
      <c r="M69" s="138" t="s">
        <v>409</v>
      </c>
      <c r="O69" s="105"/>
    </row>
    <row r="70" spans="1:27" ht="51" x14ac:dyDescent="0.25">
      <c r="A70" s="121">
        <v>4.01</v>
      </c>
      <c r="B70" s="98" t="s">
        <v>497</v>
      </c>
      <c r="C70" s="104" t="s">
        <v>137</v>
      </c>
      <c r="D70" s="90">
        <v>4</v>
      </c>
      <c r="E70" s="89" t="s">
        <v>261</v>
      </c>
      <c r="F70" s="89" t="s">
        <v>432</v>
      </c>
      <c r="H70" s="92">
        <v>43369</v>
      </c>
      <c r="I70" s="92">
        <v>43405</v>
      </c>
      <c r="J70" s="92">
        <v>43411</v>
      </c>
      <c r="L70" s="89" t="s">
        <v>452</v>
      </c>
      <c r="M70" s="150" t="s">
        <v>515</v>
      </c>
      <c r="O70" s="137" t="s">
        <v>440</v>
      </c>
      <c r="P70" s="97" t="s">
        <v>313</v>
      </c>
      <c r="T70" s="122"/>
      <c r="U70" s="95" t="s">
        <v>366</v>
      </c>
      <c r="V70" s="123">
        <v>43420</v>
      </c>
      <c r="Y70" s="122"/>
      <c r="AA70" s="124" t="s">
        <v>370</v>
      </c>
    </row>
    <row r="71" spans="1:27" ht="51" x14ac:dyDescent="0.25">
      <c r="A71" s="99">
        <v>4.5</v>
      </c>
      <c r="B71" s="98" t="s">
        <v>513</v>
      </c>
      <c r="C71" s="98" t="s">
        <v>483</v>
      </c>
      <c r="D71" s="90">
        <v>4</v>
      </c>
      <c r="E71" s="89" t="s">
        <v>261</v>
      </c>
      <c r="F71" s="89" t="s">
        <v>491</v>
      </c>
      <c r="H71" s="92">
        <v>43437</v>
      </c>
      <c r="I71" s="92">
        <v>43437</v>
      </c>
      <c r="J71" s="92">
        <v>43441</v>
      </c>
      <c r="L71" s="89" t="s">
        <v>452</v>
      </c>
      <c r="M71" s="138" t="s">
        <v>490</v>
      </c>
      <c r="O71" s="105"/>
    </row>
    <row r="72" spans="1:27" ht="51" x14ac:dyDescent="0.25">
      <c r="A72" s="99">
        <v>4.24</v>
      </c>
      <c r="B72" s="98" t="s">
        <v>228</v>
      </c>
      <c r="C72" s="98" t="s">
        <v>223</v>
      </c>
      <c r="D72" s="90">
        <v>4</v>
      </c>
      <c r="E72" s="89" t="s">
        <v>227</v>
      </c>
      <c r="H72" s="92">
        <v>43413</v>
      </c>
      <c r="J72" s="92">
        <v>43431</v>
      </c>
      <c r="L72" s="89" t="s">
        <v>26</v>
      </c>
      <c r="M72" s="138" t="s">
        <v>434</v>
      </c>
      <c r="O72" s="109"/>
      <c r="P72" s="110"/>
      <c r="Q72" s="111"/>
      <c r="R72" s="111"/>
      <c r="S72" s="111"/>
      <c r="T72" s="110"/>
      <c r="U72" s="115"/>
      <c r="V72" s="111"/>
      <c r="W72" s="111"/>
      <c r="X72" s="111"/>
      <c r="Y72" s="110"/>
      <c r="Z72" s="115"/>
      <c r="AA72" s="118"/>
    </row>
    <row r="73" spans="1:27" ht="51" x14ac:dyDescent="0.25">
      <c r="A73" s="99">
        <v>4.25</v>
      </c>
      <c r="B73" s="98" t="s">
        <v>244</v>
      </c>
      <c r="C73" s="98" t="s">
        <v>224</v>
      </c>
      <c r="D73" s="90">
        <v>4</v>
      </c>
      <c r="E73" s="89" t="s">
        <v>261</v>
      </c>
      <c r="F73" s="89" t="s">
        <v>367</v>
      </c>
      <c r="H73" s="92">
        <v>43413</v>
      </c>
      <c r="J73" s="92">
        <v>43449</v>
      </c>
      <c r="L73" s="89" t="s">
        <v>26</v>
      </c>
      <c r="M73" s="138" t="s">
        <v>504</v>
      </c>
      <c r="O73" s="109"/>
      <c r="P73" s="110"/>
      <c r="Q73" s="111"/>
      <c r="R73" s="111"/>
      <c r="S73" s="111"/>
      <c r="T73" s="110"/>
      <c r="U73" s="115"/>
      <c r="V73" s="111"/>
      <c r="W73" s="111"/>
      <c r="X73" s="111"/>
      <c r="Y73" s="110"/>
      <c r="Z73" s="115"/>
      <c r="AA73" s="118"/>
    </row>
    <row r="74" spans="1:27" ht="25.5" x14ac:dyDescent="0.25">
      <c r="A74" s="99">
        <v>4.09</v>
      </c>
      <c r="B74" s="98" t="s">
        <v>218</v>
      </c>
      <c r="C74" s="98" t="s">
        <v>222</v>
      </c>
      <c r="D74" s="90">
        <v>4</v>
      </c>
      <c r="E74" s="89" t="s">
        <v>261</v>
      </c>
      <c r="F74" s="89" t="s">
        <v>367</v>
      </c>
      <c r="H74" s="92">
        <v>43413</v>
      </c>
      <c r="J74" s="92">
        <v>43454</v>
      </c>
      <c r="L74" s="89" t="s">
        <v>27</v>
      </c>
      <c r="M74" s="138" t="s">
        <v>501</v>
      </c>
      <c r="O74" s="109"/>
      <c r="P74" s="110"/>
      <c r="Q74" s="111"/>
      <c r="R74" s="111"/>
      <c r="S74" s="111"/>
      <c r="T74" s="110"/>
      <c r="U74" s="115"/>
      <c r="V74" s="111"/>
      <c r="W74" s="111"/>
      <c r="X74" s="111"/>
      <c r="Y74" s="110"/>
      <c r="Z74" s="115"/>
      <c r="AA74" s="118"/>
    </row>
    <row r="75" spans="1:27" ht="51" x14ac:dyDescent="0.25">
      <c r="A75" s="99">
        <v>4.17</v>
      </c>
      <c r="B75" s="98" t="s">
        <v>243</v>
      </c>
      <c r="C75" s="98" t="s">
        <v>220</v>
      </c>
      <c r="D75" s="90">
        <v>4</v>
      </c>
      <c r="E75" s="89" t="s">
        <v>261</v>
      </c>
      <c r="F75" s="89" t="s">
        <v>367</v>
      </c>
      <c r="H75" s="92">
        <v>43413</v>
      </c>
      <c r="I75" s="92">
        <v>43447</v>
      </c>
      <c r="J75" s="92">
        <v>43447</v>
      </c>
      <c r="L75" s="89" t="s">
        <v>27</v>
      </c>
      <c r="M75" s="138" t="s">
        <v>500</v>
      </c>
      <c r="O75" s="109"/>
      <c r="P75" s="110"/>
      <c r="Q75" s="111"/>
      <c r="R75" s="111"/>
      <c r="S75" s="111"/>
      <c r="T75" s="110"/>
      <c r="U75" s="115"/>
      <c r="V75" s="111"/>
      <c r="W75" s="111"/>
      <c r="X75" s="111"/>
      <c r="Y75" s="110"/>
      <c r="Z75" s="115"/>
      <c r="AA75" s="118"/>
    </row>
    <row r="76" spans="1:27" ht="51" x14ac:dyDescent="0.25">
      <c r="A76" s="99">
        <v>4.22</v>
      </c>
      <c r="B76" s="98" t="s">
        <v>240</v>
      </c>
      <c r="C76" s="98" t="s">
        <v>215</v>
      </c>
      <c r="D76" s="90">
        <v>4</v>
      </c>
      <c r="E76" s="89" t="s">
        <v>403</v>
      </c>
      <c r="F76" s="89" t="s">
        <v>431</v>
      </c>
      <c r="H76" s="92">
        <v>43413</v>
      </c>
      <c r="J76" s="92">
        <v>43446</v>
      </c>
      <c r="L76" s="89" t="s">
        <v>27</v>
      </c>
      <c r="M76" s="138" t="s">
        <v>402</v>
      </c>
      <c r="O76" s="109"/>
      <c r="P76" s="110"/>
      <c r="Q76" s="111"/>
      <c r="R76" s="111"/>
      <c r="S76" s="111"/>
      <c r="T76" s="110"/>
      <c r="U76" s="115"/>
      <c r="V76" s="111"/>
      <c r="W76" s="111"/>
      <c r="X76" s="111"/>
      <c r="Y76" s="110"/>
      <c r="Z76" s="115"/>
      <c r="AA76" s="118"/>
    </row>
    <row r="77" spans="1:27" ht="25.5" x14ac:dyDescent="0.25">
      <c r="A77" s="99">
        <v>4.2300000000000004</v>
      </c>
      <c r="B77" s="98" t="s">
        <v>234</v>
      </c>
      <c r="C77" s="98" t="s">
        <v>215</v>
      </c>
      <c r="D77" s="90">
        <v>4</v>
      </c>
      <c r="E77" s="89" t="s">
        <v>248</v>
      </c>
      <c r="F77" s="89" t="s">
        <v>431</v>
      </c>
      <c r="H77" s="92">
        <v>43413</v>
      </c>
      <c r="J77" s="92">
        <v>43451</v>
      </c>
      <c r="L77" s="89" t="s">
        <v>27</v>
      </c>
      <c r="M77" s="138" t="s">
        <v>404</v>
      </c>
      <c r="O77" s="109"/>
      <c r="P77" s="110"/>
      <c r="Q77" s="111"/>
      <c r="R77" s="111"/>
      <c r="S77" s="111"/>
      <c r="T77" s="110"/>
      <c r="U77" s="115"/>
      <c r="V77" s="111"/>
      <c r="W77" s="111"/>
      <c r="X77" s="111"/>
      <c r="Y77" s="110"/>
      <c r="Z77" s="115"/>
      <c r="AA77" s="118"/>
    </row>
    <row r="78" spans="1:27" ht="25.5" x14ac:dyDescent="0.25">
      <c r="A78" s="99">
        <v>4.28</v>
      </c>
      <c r="B78" s="98" t="s">
        <v>240</v>
      </c>
      <c r="C78" s="98" t="s">
        <v>215</v>
      </c>
      <c r="D78" s="90">
        <v>4</v>
      </c>
      <c r="E78" s="89" t="s">
        <v>261</v>
      </c>
      <c r="F78" s="89" t="s">
        <v>367</v>
      </c>
      <c r="H78" s="92">
        <v>43413</v>
      </c>
      <c r="J78" s="92">
        <v>43474</v>
      </c>
      <c r="L78" s="89" t="s">
        <v>27</v>
      </c>
      <c r="M78" s="138" t="s">
        <v>406</v>
      </c>
      <c r="O78" s="109"/>
      <c r="P78" s="110"/>
      <c r="Q78" s="111"/>
      <c r="R78" s="111"/>
      <c r="S78" s="111"/>
      <c r="T78" s="110"/>
      <c r="U78" s="115"/>
      <c r="V78" s="111"/>
      <c r="W78" s="111"/>
      <c r="X78" s="111"/>
      <c r="Y78" s="110"/>
      <c r="Z78" s="115"/>
      <c r="AA78" s="118"/>
    </row>
    <row r="79" spans="1:27" ht="36" x14ac:dyDescent="0.25">
      <c r="A79" s="99">
        <v>4.29</v>
      </c>
      <c r="B79" s="98" t="s">
        <v>234</v>
      </c>
      <c r="C79" s="98" t="s">
        <v>215</v>
      </c>
      <c r="D79" s="90">
        <v>4</v>
      </c>
      <c r="E79" s="89" t="s">
        <v>248</v>
      </c>
      <c r="F79" s="89" t="s">
        <v>431</v>
      </c>
      <c r="H79" s="92">
        <v>43413</v>
      </c>
      <c r="J79" s="92">
        <v>43493</v>
      </c>
      <c r="L79" s="89" t="s">
        <v>27</v>
      </c>
      <c r="M79" s="138" t="s">
        <v>503</v>
      </c>
      <c r="O79" s="109"/>
      <c r="P79" s="110"/>
      <c r="Q79" s="111"/>
      <c r="R79" s="111"/>
      <c r="S79" s="111"/>
      <c r="T79" s="110"/>
      <c r="U79" s="115"/>
      <c r="V79" s="111"/>
      <c r="W79" s="111"/>
      <c r="X79" s="111"/>
      <c r="Y79" s="110"/>
      <c r="Z79" s="115"/>
      <c r="AA79" s="118"/>
    </row>
    <row r="80" spans="1:27" ht="38.25" x14ac:dyDescent="0.25">
      <c r="A80" s="99">
        <v>4.3099999999999996</v>
      </c>
      <c r="B80" s="98" t="s">
        <v>462</v>
      </c>
      <c r="C80" s="98" t="s">
        <v>408</v>
      </c>
      <c r="D80" s="90">
        <v>4</v>
      </c>
      <c r="E80" s="89" t="s">
        <v>157</v>
      </c>
      <c r="F80" s="89" t="s">
        <v>367</v>
      </c>
      <c r="H80" s="92">
        <v>43432</v>
      </c>
      <c r="I80" s="92">
        <v>43444</v>
      </c>
      <c r="J80" s="92">
        <v>43444</v>
      </c>
      <c r="L80" s="89" t="s">
        <v>27</v>
      </c>
      <c r="M80" s="138" t="s">
        <v>499</v>
      </c>
      <c r="O80" s="105"/>
    </row>
    <row r="81" spans="1:27" ht="38.25" x14ac:dyDescent="0.25">
      <c r="A81" s="99">
        <v>4.12</v>
      </c>
      <c r="B81" s="98" t="s">
        <v>241</v>
      </c>
      <c r="C81" s="98" t="s">
        <v>220</v>
      </c>
      <c r="D81" s="90">
        <v>4</v>
      </c>
      <c r="E81" s="89" t="s">
        <v>261</v>
      </c>
      <c r="F81" s="89" t="s">
        <v>367</v>
      </c>
      <c r="H81" s="92">
        <v>43413</v>
      </c>
      <c r="J81" s="92">
        <v>43449</v>
      </c>
      <c r="L81" s="89" t="s">
        <v>28</v>
      </c>
      <c r="M81" s="138" t="s">
        <v>225</v>
      </c>
      <c r="O81" s="109"/>
      <c r="P81" s="110"/>
      <c r="Q81" s="111"/>
      <c r="R81" s="111"/>
      <c r="S81" s="111"/>
      <c r="T81" s="110"/>
      <c r="U81" s="115"/>
      <c r="V81" s="111"/>
      <c r="W81" s="111"/>
      <c r="X81" s="111"/>
      <c r="Y81" s="110"/>
      <c r="Z81" s="115"/>
      <c r="AA81" s="118"/>
    </row>
    <row r="82" spans="1:27" x14ac:dyDescent="0.25">
      <c r="A82" s="99">
        <v>4.16</v>
      </c>
      <c r="B82" s="98" t="s">
        <v>242</v>
      </c>
      <c r="C82" s="98" t="s">
        <v>220</v>
      </c>
      <c r="D82" s="90">
        <v>4</v>
      </c>
      <c r="E82" s="89" t="s">
        <v>261</v>
      </c>
      <c r="F82" s="89" t="s">
        <v>367</v>
      </c>
      <c r="H82" s="92">
        <v>43413</v>
      </c>
      <c r="J82" s="92">
        <v>43449</v>
      </c>
      <c r="L82" s="89" t="s">
        <v>28</v>
      </c>
      <c r="M82" s="138" t="s">
        <v>225</v>
      </c>
      <c r="O82" s="109"/>
      <c r="P82" s="110"/>
      <c r="Q82" s="111"/>
      <c r="R82" s="111"/>
      <c r="S82" s="111"/>
      <c r="T82" s="110"/>
      <c r="U82" s="115"/>
      <c r="V82" s="111"/>
      <c r="W82" s="111"/>
      <c r="X82" s="111"/>
      <c r="Y82" s="110"/>
      <c r="Z82" s="115"/>
      <c r="AA82" s="151"/>
    </row>
    <row r="83" spans="1:27" ht="25.5" x14ac:dyDescent="0.25">
      <c r="A83" s="99">
        <v>4.1900000000000004</v>
      </c>
      <c r="B83" s="98" t="s">
        <v>237</v>
      </c>
      <c r="C83" s="98" t="s">
        <v>222</v>
      </c>
      <c r="D83" s="90">
        <v>4</v>
      </c>
      <c r="E83" s="89" t="s">
        <v>261</v>
      </c>
      <c r="F83" s="89" t="s">
        <v>367</v>
      </c>
      <c r="H83" s="92">
        <v>43413</v>
      </c>
      <c r="J83" s="92">
        <v>43449</v>
      </c>
      <c r="L83" s="89" t="s">
        <v>28</v>
      </c>
      <c r="M83" s="138" t="s">
        <v>401</v>
      </c>
      <c r="O83" s="109"/>
      <c r="P83" s="110"/>
      <c r="Q83" s="111"/>
      <c r="R83" s="111"/>
      <c r="S83" s="111"/>
      <c r="T83" s="110"/>
      <c r="U83" s="115"/>
      <c r="V83" s="111"/>
      <c r="W83" s="111"/>
      <c r="X83" s="111"/>
      <c r="Y83" s="110"/>
      <c r="Z83" s="115"/>
      <c r="AA83" s="151"/>
    </row>
    <row r="84" spans="1:27" ht="25.5" x14ac:dyDescent="0.25">
      <c r="A84" s="99">
        <v>4.2</v>
      </c>
      <c r="B84" s="98" t="s">
        <v>238</v>
      </c>
      <c r="C84" s="98" t="s">
        <v>220</v>
      </c>
      <c r="D84" s="90">
        <v>4</v>
      </c>
      <c r="E84" s="89" t="s">
        <v>261</v>
      </c>
      <c r="F84" s="89" t="s">
        <v>367</v>
      </c>
      <c r="H84" s="92">
        <v>43413</v>
      </c>
      <c r="J84" s="92">
        <v>43449</v>
      </c>
      <c r="L84" s="89" t="s">
        <v>28</v>
      </c>
      <c r="M84" s="138" t="s">
        <v>401</v>
      </c>
      <c r="O84" s="109"/>
      <c r="P84" s="110"/>
      <c r="Q84" s="111"/>
      <c r="R84" s="111"/>
      <c r="S84" s="111"/>
      <c r="T84" s="110"/>
      <c r="U84" s="115"/>
      <c r="V84" s="111"/>
      <c r="W84" s="111"/>
      <c r="X84" s="111"/>
      <c r="Y84" s="110"/>
      <c r="Z84" s="115"/>
      <c r="AA84" s="151"/>
    </row>
    <row r="85" spans="1:27" ht="25.5" x14ac:dyDescent="0.25">
      <c r="A85" s="99">
        <v>4.21</v>
      </c>
      <c r="B85" s="98" t="s">
        <v>239</v>
      </c>
      <c r="C85" s="98" t="s">
        <v>220</v>
      </c>
      <c r="D85" s="90">
        <v>4</v>
      </c>
      <c r="E85" s="89" t="s">
        <v>226</v>
      </c>
      <c r="F85" s="89" t="s">
        <v>431</v>
      </c>
      <c r="H85" s="92">
        <v>43413</v>
      </c>
      <c r="J85" s="92">
        <v>43449</v>
      </c>
      <c r="L85" s="89" t="s">
        <v>28</v>
      </c>
      <c r="M85" s="138" t="s">
        <v>401</v>
      </c>
      <c r="O85" s="109"/>
      <c r="P85" s="110"/>
      <c r="Q85" s="111"/>
      <c r="R85" s="111"/>
      <c r="S85" s="111"/>
      <c r="T85" s="110"/>
      <c r="U85" s="115"/>
      <c r="V85" s="111"/>
      <c r="W85" s="111"/>
      <c r="X85" s="111"/>
      <c r="Y85" s="110"/>
      <c r="Z85" s="115"/>
      <c r="AA85" s="151"/>
    </row>
    <row r="86" spans="1:27" x14ac:dyDescent="0.25">
      <c r="A86" s="121">
        <v>4.26</v>
      </c>
      <c r="B86" s="98" t="s">
        <v>372</v>
      </c>
      <c r="D86" s="90">
        <v>4</v>
      </c>
      <c r="E86" s="89" t="s">
        <v>261</v>
      </c>
      <c r="F86" s="89" t="s">
        <v>367</v>
      </c>
      <c r="H86" s="92">
        <v>43413</v>
      </c>
      <c r="J86" s="92">
        <v>43449</v>
      </c>
      <c r="L86" s="89" t="s">
        <v>28</v>
      </c>
      <c r="M86" s="138" t="s">
        <v>225</v>
      </c>
      <c r="O86" s="109"/>
      <c r="P86" s="110"/>
      <c r="Q86" s="111"/>
      <c r="R86" s="111"/>
      <c r="S86" s="111"/>
      <c r="T86" s="130"/>
      <c r="U86" s="115"/>
      <c r="V86" s="131"/>
      <c r="W86" s="111"/>
      <c r="X86" s="111"/>
      <c r="Y86" s="130"/>
      <c r="Z86" s="115"/>
      <c r="AA86" s="132"/>
    </row>
    <row r="87" spans="1:27" ht="25.5" x14ac:dyDescent="0.25">
      <c r="A87" s="99">
        <v>4.2699999999999996</v>
      </c>
      <c r="B87" s="98" t="s">
        <v>245</v>
      </c>
      <c r="D87" s="90">
        <v>4</v>
      </c>
      <c r="E87" s="89" t="s">
        <v>261</v>
      </c>
      <c r="F87" s="89" t="s">
        <v>367</v>
      </c>
      <c r="H87" s="92">
        <v>43413</v>
      </c>
      <c r="J87" s="92">
        <v>43449</v>
      </c>
      <c r="L87" s="89" t="s">
        <v>28</v>
      </c>
      <c r="M87" s="138" t="s">
        <v>225</v>
      </c>
      <c r="O87" s="109"/>
      <c r="P87" s="110"/>
      <c r="Q87" s="111"/>
      <c r="R87" s="111"/>
      <c r="S87" s="111"/>
      <c r="T87" s="110"/>
      <c r="U87" s="115"/>
      <c r="V87" s="111"/>
      <c r="W87" s="111"/>
      <c r="X87" s="111"/>
      <c r="Y87" s="110"/>
      <c r="Z87" s="115"/>
      <c r="AA87" s="151"/>
    </row>
    <row r="88" spans="1:27" ht="84" x14ac:dyDescent="0.25">
      <c r="A88" s="99">
        <v>4.32</v>
      </c>
      <c r="B88" s="98" t="s">
        <v>411</v>
      </c>
      <c r="C88" s="98" t="s">
        <v>408</v>
      </c>
      <c r="D88" s="90">
        <v>4</v>
      </c>
      <c r="E88" s="89" t="s">
        <v>184</v>
      </c>
      <c r="F88" s="89" t="s">
        <v>431</v>
      </c>
      <c r="J88" s="92">
        <v>43449</v>
      </c>
      <c r="L88" s="89" t="s">
        <v>28</v>
      </c>
      <c r="M88" s="138" t="s">
        <v>401</v>
      </c>
      <c r="O88" s="105"/>
    </row>
    <row r="89" spans="1:27" x14ac:dyDescent="0.25">
      <c r="A89" s="99">
        <v>5.01</v>
      </c>
      <c r="B89" s="98" t="s">
        <v>171</v>
      </c>
      <c r="D89" s="90">
        <v>5</v>
      </c>
      <c r="E89" s="89" t="s">
        <v>262</v>
      </c>
      <c r="F89" s="89" t="s">
        <v>157</v>
      </c>
      <c r="H89" s="92">
        <v>43369</v>
      </c>
      <c r="I89" s="92">
        <v>43328</v>
      </c>
      <c r="J89" s="92">
        <v>43328</v>
      </c>
      <c r="K89" s="92">
        <v>43424</v>
      </c>
      <c r="L89" s="89" t="s">
        <v>25</v>
      </c>
      <c r="M89" s="138" t="s">
        <v>201</v>
      </c>
      <c r="O89" s="105" t="s">
        <v>324</v>
      </c>
      <c r="Q89" s="103">
        <v>43435</v>
      </c>
      <c r="U89" s="95" t="s">
        <v>318</v>
      </c>
    </row>
    <row r="90" spans="1:27" ht="25.5" x14ac:dyDescent="0.25">
      <c r="A90" s="99">
        <v>5.0199999999999996</v>
      </c>
      <c r="B90" s="98" t="s">
        <v>172</v>
      </c>
      <c r="D90" s="90">
        <v>5</v>
      </c>
      <c r="E90" s="89" t="s">
        <v>262</v>
      </c>
      <c r="F90" s="89" t="s">
        <v>157</v>
      </c>
      <c r="H90" s="92">
        <v>43369</v>
      </c>
      <c r="I90" s="92">
        <v>43328</v>
      </c>
      <c r="J90" s="92">
        <v>43328</v>
      </c>
      <c r="K90" s="92">
        <v>43424</v>
      </c>
      <c r="L90" s="89" t="s">
        <v>25</v>
      </c>
      <c r="M90" s="138" t="s">
        <v>201</v>
      </c>
      <c r="O90" s="105" t="s">
        <v>324</v>
      </c>
      <c r="Q90" s="103">
        <v>43435</v>
      </c>
      <c r="U90" s="95" t="s">
        <v>318</v>
      </c>
    </row>
    <row r="91" spans="1:27" ht="25.5" x14ac:dyDescent="0.25">
      <c r="A91" s="99">
        <v>5.03</v>
      </c>
      <c r="B91" s="98" t="s">
        <v>173</v>
      </c>
      <c r="D91" s="90">
        <v>5</v>
      </c>
      <c r="E91" s="89" t="s">
        <v>262</v>
      </c>
      <c r="F91" s="89" t="s">
        <v>157</v>
      </c>
      <c r="H91" s="92">
        <v>43369</v>
      </c>
      <c r="I91" s="92">
        <v>43328</v>
      </c>
      <c r="J91" s="92">
        <v>43328</v>
      </c>
      <c r="K91" s="92">
        <v>43424</v>
      </c>
      <c r="L91" s="89" t="s">
        <v>25</v>
      </c>
      <c r="M91" s="138" t="s">
        <v>201</v>
      </c>
      <c r="O91" s="105" t="s">
        <v>324</v>
      </c>
      <c r="Q91" s="103">
        <v>43435</v>
      </c>
      <c r="U91" s="95" t="s">
        <v>318</v>
      </c>
    </row>
    <row r="92" spans="1:27" x14ac:dyDescent="0.25">
      <c r="A92" s="99">
        <v>5.04</v>
      </c>
      <c r="B92" s="98" t="s">
        <v>177</v>
      </c>
      <c r="D92" s="90">
        <v>5</v>
      </c>
      <c r="E92" s="89" t="s">
        <v>262</v>
      </c>
      <c r="F92" s="89" t="s">
        <v>157</v>
      </c>
      <c r="H92" s="92">
        <v>43369</v>
      </c>
      <c r="I92" s="92">
        <v>43328</v>
      </c>
      <c r="J92" s="92">
        <v>43328</v>
      </c>
      <c r="K92" s="92">
        <v>43424</v>
      </c>
      <c r="L92" s="89" t="s">
        <v>25</v>
      </c>
      <c r="M92" s="144" t="s">
        <v>201</v>
      </c>
      <c r="O92" s="105" t="s">
        <v>324</v>
      </c>
      <c r="Q92" s="103">
        <v>43435</v>
      </c>
      <c r="U92" s="95" t="s">
        <v>318</v>
      </c>
    </row>
    <row r="93" spans="1:27" ht="25.5" x14ac:dyDescent="0.25">
      <c r="A93" s="99">
        <v>5.05</v>
      </c>
      <c r="B93" s="98" t="s">
        <v>133</v>
      </c>
      <c r="D93" s="90">
        <v>5</v>
      </c>
      <c r="H93" s="92">
        <v>43369</v>
      </c>
      <c r="I93" s="92">
        <v>43373</v>
      </c>
      <c r="J93" s="92">
        <v>43388</v>
      </c>
      <c r="K93" s="92">
        <v>43373</v>
      </c>
      <c r="L93" s="89" t="s">
        <v>25</v>
      </c>
      <c r="M93" s="145" t="s">
        <v>134</v>
      </c>
      <c r="O93" s="105" t="s">
        <v>305</v>
      </c>
      <c r="P93" s="97" t="s">
        <v>306</v>
      </c>
      <c r="Q93" s="103">
        <v>43405</v>
      </c>
      <c r="R93" s="103">
        <v>43368</v>
      </c>
      <c r="U93" s="95" t="s">
        <v>318</v>
      </c>
      <c r="AA93" s="117" t="s">
        <v>307</v>
      </c>
    </row>
    <row r="94" spans="1:27" ht="63.75" x14ac:dyDescent="0.25">
      <c r="A94" s="99">
        <v>5.0599999999999996</v>
      </c>
      <c r="B94" s="98" t="s">
        <v>127</v>
      </c>
      <c r="C94" s="100" t="s">
        <v>128</v>
      </c>
      <c r="D94" s="90">
        <v>5</v>
      </c>
      <c r="E94" s="91" t="s">
        <v>184</v>
      </c>
      <c r="F94" s="89" t="s">
        <v>157</v>
      </c>
      <c r="H94" s="92">
        <v>43369</v>
      </c>
      <c r="I94" s="92">
        <v>43405</v>
      </c>
      <c r="J94" s="92">
        <v>43405</v>
      </c>
      <c r="K94" s="92">
        <v>43424</v>
      </c>
      <c r="L94" s="89" t="s">
        <v>25</v>
      </c>
      <c r="M94" s="145" t="s">
        <v>463</v>
      </c>
      <c r="O94" s="105" t="s">
        <v>300</v>
      </c>
      <c r="Q94" s="103">
        <v>43405</v>
      </c>
      <c r="U94" s="95" t="s">
        <v>318</v>
      </c>
    </row>
    <row r="95" spans="1:27" ht="25.5" x14ac:dyDescent="0.25">
      <c r="A95" s="99">
        <v>5.07</v>
      </c>
      <c r="B95" s="98" t="s">
        <v>129</v>
      </c>
      <c r="C95" s="100" t="s">
        <v>136</v>
      </c>
      <c r="D95" s="90">
        <v>5</v>
      </c>
      <c r="E95" s="91" t="s">
        <v>184</v>
      </c>
      <c r="F95" s="89" t="s">
        <v>157</v>
      </c>
      <c r="H95" s="92">
        <v>43344</v>
      </c>
      <c r="I95" s="92">
        <v>43405</v>
      </c>
      <c r="J95" s="92">
        <v>43405</v>
      </c>
      <c r="K95" s="92">
        <v>43424</v>
      </c>
      <c r="L95" s="107" t="s">
        <v>25</v>
      </c>
      <c r="M95" s="145" t="s">
        <v>274</v>
      </c>
      <c r="O95" s="105" t="s">
        <v>301</v>
      </c>
      <c r="P95" s="97" t="s">
        <v>302</v>
      </c>
      <c r="Q95" s="103">
        <v>43405</v>
      </c>
      <c r="U95" s="95" t="s">
        <v>318</v>
      </c>
      <c r="AA95" s="120"/>
    </row>
    <row r="96" spans="1:27" ht="38.25" x14ac:dyDescent="0.25">
      <c r="A96" s="99">
        <v>5.08</v>
      </c>
      <c r="B96" s="98" t="s">
        <v>130</v>
      </c>
      <c r="C96" s="100" t="s">
        <v>136</v>
      </c>
      <c r="D96" s="90">
        <v>5</v>
      </c>
      <c r="E96" s="91" t="s">
        <v>184</v>
      </c>
      <c r="F96" s="89" t="s">
        <v>157</v>
      </c>
      <c r="H96" s="92">
        <v>43344</v>
      </c>
      <c r="I96" s="92">
        <v>43405</v>
      </c>
      <c r="J96" s="92">
        <v>43405</v>
      </c>
      <c r="K96" s="92">
        <v>43424</v>
      </c>
      <c r="L96" s="89" t="s">
        <v>25</v>
      </c>
      <c r="M96" s="138" t="s">
        <v>275</v>
      </c>
      <c r="O96" s="105" t="s">
        <v>303</v>
      </c>
      <c r="P96" s="97" t="s">
        <v>304</v>
      </c>
      <c r="Q96" s="103">
        <v>43405</v>
      </c>
      <c r="U96" s="95" t="s">
        <v>318</v>
      </c>
      <c r="AA96" s="120"/>
    </row>
    <row r="97" spans="1:27" ht="38.25" x14ac:dyDescent="0.25">
      <c r="A97" s="99">
        <v>5.09</v>
      </c>
      <c r="B97" s="98" t="s">
        <v>131</v>
      </c>
      <c r="C97" s="100" t="s">
        <v>136</v>
      </c>
      <c r="D97" s="90">
        <v>5</v>
      </c>
      <c r="E97" s="91" t="s">
        <v>184</v>
      </c>
      <c r="F97" s="89" t="s">
        <v>157</v>
      </c>
      <c r="H97" s="92">
        <v>43321</v>
      </c>
      <c r="I97" s="92">
        <v>43373</v>
      </c>
      <c r="J97" s="92">
        <v>43405</v>
      </c>
      <c r="K97" s="92">
        <v>43373</v>
      </c>
      <c r="L97" s="89" t="s">
        <v>25</v>
      </c>
      <c r="M97" s="145" t="s">
        <v>276</v>
      </c>
      <c r="O97" s="105" t="s">
        <v>305</v>
      </c>
      <c r="P97" s="97" t="s">
        <v>306</v>
      </c>
      <c r="Q97" s="103">
        <v>43405</v>
      </c>
      <c r="R97" s="103">
        <v>43368</v>
      </c>
      <c r="U97" s="95" t="s">
        <v>318</v>
      </c>
      <c r="AA97" s="117" t="s">
        <v>307</v>
      </c>
    </row>
    <row r="98" spans="1:27" ht="72" x14ac:dyDescent="0.25">
      <c r="A98" s="99">
        <v>5.1100000000000003</v>
      </c>
      <c r="B98" s="98" t="s">
        <v>282</v>
      </c>
      <c r="C98" s="98" t="s">
        <v>136</v>
      </c>
      <c r="D98" s="90">
        <v>5</v>
      </c>
      <c r="E98" s="89" t="s">
        <v>184</v>
      </c>
      <c r="F98" s="89" t="s">
        <v>334</v>
      </c>
      <c r="H98" s="92">
        <v>43369</v>
      </c>
      <c r="I98" s="92">
        <v>43435</v>
      </c>
      <c r="J98" s="92">
        <v>43441</v>
      </c>
      <c r="K98" s="92">
        <v>43429</v>
      </c>
      <c r="L98" s="89" t="s">
        <v>25</v>
      </c>
      <c r="M98" s="138" t="s">
        <v>478</v>
      </c>
      <c r="O98" s="105" t="s">
        <v>305</v>
      </c>
      <c r="Q98" s="103">
        <v>43435</v>
      </c>
    </row>
    <row r="99" spans="1:27" ht="60" x14ac:dyDescent="0.25">
      <c r="A99" s="99">
        <v>5.12</v>
      </c>
      <c r="B99" s="98" t="s">
        <v>168</v>
      </c>
      <c r="D99" s="90">
        <v>5</v>
      </c>
      <c r="E99" s="89" t="s">
        <v>184</v>
      </c>
      <c r="F99" s="89" t="s">
        <v>157</v>
      </c>
      <c r="H99" s="92">
        <v>43369</v>
      </c>
      <c r="I99" s="92">
        <v>43435</v>
      </c>
      <c r="J99" s="92">
        <v>43441</v>
      </c>
      <c r="K99" s="92">
        <v>43424</v>
      </c>
      <c r="L99" s="89" t="s">
        <v>25</v>
      </c>
      <c r="O99" s="105" t="s">
        <v>324</v>
      </c>
      <c r="P99" s="97" t="s">
        <v>354</v>
      </c>
      <c r="Q99" s="103">
        <v>43435</v>
      </c>
      <c r="S99" s="103" t="s">
        <v>184</v>
      </c>
      <c r="U99" s="95" t="s">
        <v>318</v>
      </c>
      <c r="AA99" s="113" t="s">
        <v>341</v>
      </c>
    </row>
    <row r="100" spans="1:27" ht="60" x14ac:dyDescent="0.25">
      <c r="A100" s="99">
        <v>5.13</v>
      </c>
      <c r="B100" s="98" t="s">
        <v>169</v>
      </c>
      <c r="D100" s="90">
        <v>5</v>
      </c>
      <c r="E100" s="89" t="s">
        <v>184</v>
      </c>
      <c r="F100" s="89" t="s">
        <v>157</v>
      </c>
      <c r="H100" s="92">
        <v>43369</v>
      </c>
      <c r="I100" s="92">
        <v>43435</v>
      </c>
      <c r="J100" s="92">
        <v>43441</v>
      </c>
      <c r="K100" s="92">
        <v>43424</v>
      </c>
      <c r="L100" s="89" t="s">
        <v>25</v>
      </c>
      <c r="O100" s="105" t="s">
        <v>324</v>
      </c>
      <c r="P100" s="97" t="s">
        <v>354</v>
      </c>
      <c r="Q100" s="103">
        <v>43435</v>
      </c>
      <c r="S100" s="103" t="s">
        <v>184</v>
      </c>
      <c r="U100" s="95" t="s">
        <v>318</v>
      </c>
      <c r="AA100" s="113" t="s">
        <v>341</v>
      </c>
    </row>
    <row r="101" spans="1:27" ht="60" x14ac:dyDescent="0.25">
      <c r="A101" s="99">
        <v>5.14</v>
      </c>
      <c r="B101" s="98" t="s">
        <v>170</v>
      </c>
      <c r="D101" s="90">
        <v>5</v>
      </c>
      <c r="E101" s="89" t="s">
        <v>184</v>
      </c>
      <c r="F101" s="89" t="s">
        <v>157</v>
      </c>
      <c r="H101" s="92">
        <v>43369</v>
      </c>
      <c r="I101" s="92">
        <v>43435</v>
      </c>
      <c r="J101" s="92">
        <v>43441</v>
      </c>
      <c r="K101" s="92">
        <v>43424</v>
      </c>
      <c r="L101" s="89" t="s">
        <v>25</v>
      </c>
      <c r="O101" s="105" t="s">
        <v>324</v>
      </c>
      <c r="P101" s="97" t="s">
        <v>353</v>
      </c>
      <c r="Q101" s="103">
        <v>43435</v>
      </c>
      <c r="T101" s="97" t="s">
        <v>184</v>
      </c>
      <c r="U101" s="95" t="s">
        <v>318</v>
      </c>
      <c r="AA101" s="113" t="s">
        <v>341</v>
      </c>
    </row>
    <row r="102" spans="1:27" ht="60" x14ac:dyDescent="0.25">
      <c r="A102" s="99">
        <v>5.15</v>
      </c>
      <c r="B102" s="98" t="s">
        <v>174</v>
      </c>
      <c r="D102" s="90">
        <v>5</v>
      </c>
      <c r="E102" s="89" t="s">
        <v>184</v>
      </c>
      <c r="F102" s="89" t="s">
        <v>157</v>
      </c>
      <c r="H102" s="92">
        <v>43369</v>
      </c>
      <c r="I102" s="92">
        <v>43435</v>
      </c>
      <c r="J102" s="92">
        <v>43441</v>
      </c>
      <c r="K102" s="92">
        <v>43424</v>
      </c>
      <c r="L102" s="89" t="s">
        <v>25</v>
      </c>
      <c r="O102" s="105" t="s">
        <v>324</v>
      </c>
      <c r="P102" s="97" t="s">
        <v>353</v>
      </c>
      <c r="Q102" s="103">
        <v>43435</v>
      </c>
      <c r="S102" s="103" t="s">
        <v>184</v>
      </c>
      <c r="U102" s="95" t="s">
        <v>318</v>
      </c>
      <c r="AA102" s="113" t="s">
        <v>341</v>
      </c>
    </row>
    <row r="103" spans="1:27" ht="60" x14ac:dyDescent="0.25">
      <c r="A103" s="99">
        <v>5.16</v>
      </c>
      <c r="B103" s="98" t="s">
        <v>175</v>
      </c>
      <c r="D103" s="90">
        <v>5</v>
      </c>
      <c r="E103" s="89" t="s">
        <v>184</v>
      </c>
      <c r="F103" s="89" t="s">
        <v>157</v>
      </c>
      <c r="H103" s="92">
        <v>43369</v>
      </c>
      <c r="I103" s="92">
        <v>43435</v>
      </c>
      <c r="J103" s="92">
        <v>43441</v>
      </c>
      <c r="K103" s="92">
        <v>43424</v>
      </c>
      <c r="L103" s="89" t="s">
        <v>25</v>
      </c>
      <c r="O103" s="105" t="s">
        <v>324</v>
      </c>
      <c r="P103" s="97" t="s">
        <v>353</v>
      </c>
      <c r="Q103" s="103">
        <v>43435</v>
      </c>
      <c r="S103" s="103" t="s">
        <v>184</v>
      </c>
      <c r="U103" s="95" t="s">
        <v>318</v>
      </c>
      <c r="AA103" s="113" t="s">
        <v>341</v>
      </c>
    </row>
    <row r="104" spans="1:27" ht="60" x14ac:dyDescent="0.25">
      <c r="A104" s="99">
        <v>5.17</v>
      </c>
      <c r="B104" s="98" t="s">
        <v>176</v>
      </c>
      <c r="D104" s="90">
        <v>5</v>
      </c>
      <c r="E104" s="89" t="s">
        <v>184</v>
      </c>
      <c r="F104" s="89" t="s">
        <v>157</v>
      </c>
      <c r="H104" s="92">
        <v>43369</v>
      </c>
      <c r="I104" s="92">
        <v>43435</v>
      </c>
      <c r="J104" s="92">
        <v>43441</v>
      </c>
      <c r="K104" s="92">
        <v>43424</v>
      </c>
      <c r="L104" s="89" t="s">
        <v>25</v>
      </c>
      <c r="O104" s="105" t="s">
        <v>324</v>
      </c>
      <c r="P104" s="97" t="s">
        <v>353</v>
      </c>
      <c r="Q104" s="103">
        <v>43435</v>
      </c>
      <c r="S104" s="103" t="s">
        <v>184</v>
      </c>
      <c r="U104" s="95" t="s">
        <v>318</v>
      </c>
      <c r="AA104" s="113" t="s">
        <v>341</v>
      </c>
    </row>
    <row r="105" spans="1:27" ht="38.25" x14ac:dyDescent="0.25">
      <c r="A105" s="121">
        <v>5.18</v>
      </c>
      <c r="B105" s="98" t="s">
        <v>288</v>
      </c>
      <c r="D105" s="90">
        <v>5</v>
      </c>
      <c r="E105" s="89" t="s">
        <v>184</v>
      </c>
      <c r="F105" s="89" t="s">
        <v>369</v>
      </c>
      <c r="H105" s="92">
        <v>43369</v>
      </c>
      <c r="I105" s="92">
        <v>43435</v>
      </c>
      <c r="J105" s="92">
        <v>43441</v>
      </c>
      <c r="K105" s="92">
        <v>43430</v>
      </c>
      <c r="L105" s="89" t="s">
        <v>25</v>
      </c>
      <c r="O105" s="105" t="s">
        <v>305</v>
      </c>
      <c r="Q105" s="103">
        <v>43435</v>
      </c>
      <c r="T105" s="122"/>
      <c r="V105" s="123"/>
      <c r="Y105" s="122"/>
      <c r="AA105" s="124"/>
    </row>
    <row r="106" spans="1:27" ht="25.5" x14ac:dyDescent="0.25">
      <c r="A106" s="99">
        <v>5.19</v>
      </c>
      <c r="B106" s="98" t="s">
        <v>183</v>
      </c>
      <c r="D106" s="90">
        <v>5</v>
      </c>
      <c r="E106" s="89" t="s">
        <v>184</v>
      </c>
      <c r="F106" s="89" t="s">
        <v>260</v>
      </c>
      <c r="H106" s="92">
        <v>43369</v>
      </c>
      <c r="I106" s="92">
        <v>43435</v>
      </c>
      <c r="J106" s="92">
        <v>43441</v>
      </c>
      <c r="K106" s="92">
        <v>43424</v>
      </c>
      <c r="L106" s="89" t="s">
        <v>25</v>
      </c>
      <c r="O106" s="105" t="s">
        <v>305</v>
      </c>
      <c r="P106" s="97" t="s">
        <v>326</v>
      </c>
      <c r="Q106" s="103">
        <v>43435</v>
      </c>
      <c r="U106" s="95" t="s">
        <v>318</v>
      </c>
    </row>
    <row r="107" spans="1:27" ht="38.25" x14ac:dyDescent="0.25">
      <c r="A107" s="99">
        <v>5.23</v>
      </c>
      <c r="B107" s="100" t="s">
        <v>277</v>
      </c>
      <c r="C107" s="100" t="s">
        <v>153</v>
      </c>
      <c r="D107" s="90">
        <v>5</v>
      </c>
      <c r="E107" s="89" t="s">
        <v>184</v>
      </c>
      <c r="F107" s="89" t="s">
        <v>157</v>
      </c>
      <c r="H107" s="92">
        <v>43369</v>
      </c>
      <c r="I107" s="92">
        <v>43425</v>
      </c>
      <c r="J107" s="92">
        <v>43432</v>
      </c>
      <c r="K107" s="92">
        <v>43424</v>
      </c>
      <c r="L107" s="89" t="s">
        <v>25</v>
      </c>
      <c r="M107" s="145" t="s">
        <v>511</v>
      </c>
      <c r="O107" s="105" t="s">
        <v>308</v>
      </c>
      <c r="P107" s="97" t="s">
        <v>309</v>
      </c>
      <c r="Q107" s="103">
        <v>43405</v>
      </c>
      <c r="R107" s="103">
        <v>43420</v>
      </c>
      <c r="AA107" s="117" t="s">
        <v>310</v>
      </c>
    </row>
    <row r="108" spans="1:27" ht="60" x14ac:dyDescent="0.25">
      <c r="A108" s="99">
        <v>5.24</v>
      </c>
      <c r="B108" s="98" t="s">
        <v>283</v>
      </c>
      <c r="D108" s="90">
        <v>5</v>
      </c>
      <c r="E108" s="89" t="s">
        <v>184</v>
      </c>
      <c r="F108" s="89" t="s">
        <v>369</v>
      </c>
      <c r="H108" s="92">
        <v>43369</v>
      </c>
      <c r="I108" s="92">
        <v>43435</v>
      </c>
      <c r="J108" s="92">
        <v>43441</v>
      </c>
      <c r="K108" s="92">
        <v>43430</v>
      </c>
      <c r="L108" s="89" t="s">
        <v>25</v>
      </c>
      <c r="O108" s="105" t="s">
        <v>305</v>
      </c>
      <c r="Q108" s="103">
        <v>43435</v>
      </c>
    </row>
    <row r="109" spans="1:27" ht="38.25" x14ac:dyDescent="0.25">
      <c r="A109" s="99">
        <v>5.26</v>
      </c>
      <c r="B109" s="100" t="s">
        <v>278</v>
      </c>
      <c r="C109" s="100" t="s">
        <v>279</v>
      </c>
      <c r="D109" s="90">
        <v>5</v>
      </c>
      <c r="E109" s="89" t="s">
        <v>184</v>
      </c>
      <c r="F109" s="89" t="s">
        <v>157</v>
      </c>
      <c r="H109" s="92">
        <v>43369</v>
      </c>
      <c r="I109" s="92">
        <v>43388</v>
      </c>
      <c r="J109" s="92">
        <v>43405</v>
      </c>
      <c r="K109" s="92">
        <v>43120</v>
      </c>
      <c r="L109" s="89" t="s">
        <v>25</v>
      </c>
      <c r="M109" s="145" t="s">
        <v>280</v>
      </c>
      <c r="O109" s="105" t="s">
        <v>305</v>
      </c>
      <c r="P109" s="112" t="s">
        <v>312</v>
      </c>
      <c r="Q109" s="103">
        <v>43388</v>
      </c>
      <c r="R109" s="103">
        <v>43344</v>
      </c>
      <c r="U109" s="95" t="s">
        <v>355</v>
      </c>
    </row>
    <row r="110" spans="1:27" ht="25.5" x14ac:dyDescent="0.25">
      <c r="A110" s="99">
        <v>5.22</v>
      </c>
      <c r="B110" s="98" t="s">
        <v>178</v>
      </c>
      <c r="C110" s="98" t="s">
        <v>153</v>
      </c>
      <c r="D110" s="90">
        <v>5</v>
      </c>
      <c r="E110" s="89" t="s">
        <v>184</v>
      </c>
      <c r="F110" s="89" t="s">
        <v>260</v>
      </c>
      <c r="H110" s="92">
        <v>43413</v>
      </c>
      <c r="I110" s="92">
        <v>43413</v>
      </c>
      <c r="J110" s="92">
        <v>43555</v>
      </c>
      <c r="L110" s="89" t="s">
        <v>27</v>
      </c>
      <c r="M110" s="138" t="s">
        <v>263</v>
      </c>
      <c r="O110" s="105" t="s">
        <v>451</v>
      </c>
    </row>
    <row r="111" spans="1:27" ht="25.5" x14ac:dyDescent="0.25">
      <c r="A111" s="99">
        <v>6.01</v>
      </c>
      <c r="B111" s="98" t="s">
        <v>144</v>
      </c>
      <c r="C111" s="98" t="s">
        <v>150</v>
      </c>
      <c r="D111" s="90">
        <v>6</v>
      </c>
      <c r="E111" s="89" t="s">
        <v>184</v>
      </c>
      <c r="F111" s="89" t="s">
        <v>264</v>
      </c>
      <c r="H111" s="92">
        <v>43412</v>
      </c>
      <c r="J111" s="92">
        <v>43418</v>
      </c>
      <c r="K111" s="92">
        <v>43424</v>
      </c>
      <c r="L111" s="89" t="s">
        <v>25</v>
      </c>
      <c r="O111" s="109"/>
      <c r="P111" s="110"/>
      <c r="Q111" s="111"/>
      <c r="R111" s="111"/>
      <c r="S111" s="111"/>
      <c r="T111" s="110"/>
      <c r="U111" s="115"/>
      <c r="V111" s="111"/>
      <c r="W111" s="111"/>
      <c r="X111" s="111"/>
      <c r="Y111" s="110"/>
      <c r="Z111" s="115"/>
      <c r="AA111" s="118"/>
    </row>
    <row r="112" spans="1:27" ht="72" x14ac:dyDescent="0.25">
      <c r="A112" s="99">
        <v>6.03</v>
      </c>
      <c r="B112" s="98" t="s">
        <v>207</v>
      </c>
      <c r="C112" s="98" t="s">
        <v>138</v>
      </c>
      <c r="D112" s="90">
        <v>6</v>
      </c>
      <c r="E112" s="89" t="s">
        <v>248</v>
      </c>
      <c r="F112" s="89" t="s">
        <v>184</v>
      </c>
      <c r="H112" s="92">
        <v>43369</v>
      </c>
      <c r="I112" s="92">
        <v>43420</v>
      </c>
      <c r="J112" s="92">
        <v>43425</v>
      </c>
      <c r="K112" s="92">
        <v>43431</v>
      </c>
      <c r="L112" s="89" t="s">
        <v>25</v>
      </c>
      <c r="M112" s="138" t="s">
        <v>427</v>
      </c>
      <c r="O112" s="105" t="s">
        <v>305</v>
      </c>
      <c r="Q112" s="103">
        <v>43449</v>
      </c>
      <c r="AA112" s="119"/>
    </row>
    <row r="113" spans="1:27" ht="132" x14ac:dyDescent="0.25">
      <c r="A113" s="99">
        <v>6.05</v>
      </c>
      <c r="B113" s="98" t="s">
        <v>190</v>
      </c>
      <c r="C113" s="98" t="s">
        <v>138</v>
      </c>
      <c r="D113" s="90">
        <v>6</v>
      </c>
      <c r="E113" s="89" t="s">
        <v>157</v>
      </c>
      <c r="F113" s="89" t="s">
        <v>184</v>
      </c>
      <c r="H113" s="92">
        <v>43369</v>
      </c>
      <c r="I113" s="92">
        <v>43449</v>
      </c>
      <c r="J113" s="92">
        <v>43452</v>
      </c>
      <c r="K113" s="92">
        <v>43431</v>
      </c>
      <c r="L113" s="89" t="s">
        <v>25</v>
      </c>
      <c r="M113" s="146" t="s">
        <v>375</v>
      </c>
      <c r="O113" s="105" t="s">
        <v>305</v>
      </c>
      <c r="Q113" s="103">
        <v>43449</v>
      </c>
    </row>
    <row r="114" spans="1:27" ht="25.5" x14ac:dyDescent="0.25">
      <c r="A114" s="99">
        <v>6.08</v>
      </c>
      <c r="B114" s="98" t="s">
        <v>267</v>
      </c>
      <c r="C114" s="98" t="s">
        <v>137</v>
      </c>
      <c r="D114" s="90">
        <v>6</v>
      </c>
      <c r="E114" s="89" t="s">
        <v>184</v>
      </c>
      <c r="F114" s="89" t="s">
        <v>157</v>
      </c>
      <c r="H114" s="92">
        <v>43369</v>
      </c>
      <c r="I114" s="92">
        <v>43405</v>
      </c>
      <c r="J114" s="92">
        <v>43411</v>
      </c>
      <c r="K114" s="92">
        <v>43424</v>
      </c>
      <c r="L114" s="89" t="s">
        <v>25</v>
      </c>
      <c r="M114" s="143" t="s">
        <v>359</v>
      </c>
      <c r="O114" s="105" t="s">
        <v>305</v>
      </c>
      <c r="P114" s="97" t="s">
        <v>315</v>
      </c>
      <c r="Q114" s="103">
        <v>43405</v>
      </c>
      <c r="AA114" s="117" t="s">
        <v>314</v>
      </c>
    </row>
    <row r="115" spans="1:27" ht="48" x14ac:dyDescent="0.25">
      <c r="A115" s="99">
        <v>6.09</v>
      </c>
      <c r="B115" s="98" t="s">
        <v>512</v>
      </c>
      <c r="C115" s="98" t="s">
        <v>137</v>
      </c>
      <c r="D115" s="90">
        <v>6</v>
      </c>
      <c r="E115" s="89" t="s">
        <v>184</v>
      </c>
      <c r="F115" s="89" t="s">
        <v>157</v>
      </c>
      <c r="H115" s="92">
        <v>43369</v>
      </c>
      <c r="I115" s="92">
        <v>43405</v>
      </c>
      <c r="J115" s="92">
        <v>43411</v>
      </c>
      <c r="K115" s="92">
        <v>43431</v>
      </c>
      <c r="L115" s="89" t="s">
        <v>25</v>
      </c>
      <c r="M115" s="113" t="s">
        <v>374</v>
      </c>
      <c r="O115" s="105" t="s">
        <v>305</v>
      </c>
      <c r="Q115" s="103">
        <v>43405</v>
      </c>
    </row>
    <row r="116" spans="1:27" ht="63.75" x14ac:dyDescent="0.25">
      <c r="A116" s="99">
        <v>6.1</v>
      </c>
      <c r="B116" s="98" t="s">
        <v>269</v>
      </c>
      <c r="C116" s="98" t="s">
        <v>137</v>
      </c>
      <c r="D116" s="90">
        <v>6</v>
      </c>
      <c r="E116" s="89" t="s">
        <v>184</v>
      </c>
      <c r="F116" s="89" t="s">
        <v>157</v>
      </c>
      <c r="H116" s="92">
        <v>43369</v>
      </c>
      <c r="I116" s="92">
        <v>43405</v>
      </c>
      <c r="J116" s="92">
        <v>43411</v>
      </c>
      <c r="K116" s="92">
        <v>43424</v>
      </c>
      <c r="L116" s="89" t="s">
        <v>25</v>
      </c>
      <c r="M116" s="133" t="s">
        <v>396</v>
      </c>
      <c r="O116" s="105"/>
      <c r="Q116" s="103">
        <v>43405</v>
      </c>
    </row>
    <row r="117" spans="1:27" ht="38.25" x14ac:dyDescent="0.25">
      <c r="A117" s="99">
        <v>6.1</v>
      </c>
      <c r="B117" s="98" t="s">
        <v>360</v>
      </c>
      <c r="C117" s="98" t="s">
        <v>397</v>
      </c>
      <c r="D117" s="90">
        <v>6</v>
      </c>
      <c r="E117" s="89" t="s">
        <v>184</v>
      </c>
      <c r="F117" s="89" t="s">
        <v>157</v>
      </c>
      <c r="I117" s="92">
        <v>43425</v>
      </c>
      <c r="J117" s="92">
        <v>43432</v>
      </c>
      <c r="K117" s="92">
        <v>43432</v>
      </c>
      <c r="L117" s="89" t="s">
        <v>25</v>
      </c>
      <c r="M117" s="139" t="s">
        <v>439</v>
      </c>
      <c r="O117" s="109"/>
      <c r="P117" s="110"/>
      <c r="Q117" s="111"/>
      <c r="R117" s="111"/>
      <c r="S117" s="111"/>
      <c r="T117" s="110"/>
      <c r="U117" s="115"/>
      <c r="V117" s="111"/>
      <c r="W117" s="111"/>
      <c r="X117" s="111"/>
      <c r="Y117" s="110"/>
      <c r="Z117" s="115"/>
      <c r="AA117" s="118"/>
    </row>
    <row r="118" spans="1:27" ht="60" x14ac:dyDescent="0.25">
      <c r="A118" s="99">
        <v>6.11</v>
      </c>
      <c r="B118" s="98" t="s">
        <v>268</v>
      </c>
      <c r="C118" s="98" t="s">
        <v>137</v>
      </c>
      <c r="D118" s="90">
        <v>6</v>
      </c>
      <c r="E118" s="89" t="s">
        <v>184</v>
      </c>
      <c r="F118" s="89" t="s">
        <v>157</v>
      </c>
      <c r="H118" s="92">
        <v>43369</v>
      </c>
      <c r="I118" s="92">
        <v>43405</v>
      </c>
      <c r="J118" s="92">
        <v>43411</v>
      </c>
      <c r="K118" s="92">
        <v>43432</v>
      </c>
      <c r="L118" s="89" t="s">
        <v>25</v>
      </c>
      <c r="M118" s="147" t="s">
        <v>456</v>
      </c>
      <c r="O118" s="105"/>
      <c r="Q118" s="103">
        <v>43405</v>
      </c>
    </row>
    <row r="119" spans="1:27" ht="120" x14ac:dyDescent="0.25">
      <c r="A119" s="99">
        <v>6.15</v>
      </c>
      <c r="B119" s="104" t="s">
        <v>457</v>
      </c>
      <c r="D119" s="90">
        <v>6</v>
      </c>
      <c r="E119" s="107" t="s">
        <v>184</v>
      </c>
      <c r="F119" s="89" t="s">
        <v>157</v>
      </c>
      <c r="I119" s="92">
        <v>43419</v>
      </c>
      <c r="J119" s="92">
        <v>43432</v>
      </c>
      <c r="K119" s="92">
        <v>43433</v>
      </c>
      <c r="L119" s="89" t="s">
        <v>25</v>
      </c>
      <c r="M119" s="138" t="s">
        <v>458</v>
      </c>
      <c r="O119" s="105"/>
    </row>
    <row r="120" spans="1:27" ht="96" x14ac:dyDescent="0.25">
      <c r="A120" s="99">
        <v>6.18</v>
      </c>
      <c r="B120" s="98" t="s">
        <v>468</v>
      </c>
      <c r="D120" s="90">
        <v>6</v>
      </c>
      <c r="E120" s="89" t="s">
        <v>184</v>
      </c>
      <c r="H120" s="92">
        <v>43424</v>
      </c>
      <c r="J120" s="92">
        <v>43434</v>
      </c>
      <c r="K120" s="92">
        <v>43434</v>
      </c>
      <c r="L120" s="89" t="s">
        <v>25</v>
      </c>
      <c r="O120" s="105"/>
    </row>
    <row r="121" spans="1:27" ht="36" x14ac:dyDescent="0.25">
      <c r="A121" s="121">
        <v>6.2</v>
      </c>
      <c r="B121" s="98" t="s">
        <v>412</v>
      </c>
      <c r="C121" s="98" t="s">
        <v>413</v>
      </c>
      <c r="D121" s="90">
        <v>6</v>
      </c>
      <c r="E121" s="89" t="s">
        <v>184</v>
      </c>
      <c r="F121" s="89" t="s">
        <v>410</v>
      </c>
      <c r="G121" s="89" t="s">
        <v>416</v>
      </c>
      <c r="H121" s="92">
        <v>43424</v>
      </c>
      <c r="I121" s="92">
        <v>43425</v>
      </c>
      <c r="J121" s="92">
        <v>43425</v>
      </c>
      <c r="K121" s="92">
        <v>43430</v>
      </c>
      <c r="L121" s="89" t="s">
        <v>25</v>
      </c>
      <c r="M121" s="138" t="s">
        <v>433</v>
      </c>
      <c r="O121" s="105"/>
      <c r="T121" s="122"/>
      <c r="V121" s="123"/>
      <c r="Y121" s="122"/>
      <c r="AA121" s="124"/>
    </row>
    <row r="122" spans="1:27" ht="76.5" x14ac:dyDescent="0.25">
      <c r="A122" s="121">
        <v>6.18</v>
      </c>
      <c r="B122" s="98" t="s">
        <v>522</v>
      </c>
      <c r="D122" s="90">
        <v>6</v>
      </c>
      <c r="E122" s="89" t="s">
        <v>248</v>
      </c>
      <c r="F122" s="89" t="s">
        <v>184</v>
      </c>
      <c r="I122" s="92">
        <v>43440</v>
      </c>
      <c r="J122" s="92">
        <v>43454</v>
      </c>
      <c r="L122" s="89" t="s">
        <v>452</v>
      </c>
      <c r="M122" s="138" t="s">
        <v>523</v>
      </c>
      <c r="O122" s="105"/>
      <c r="T122" s="122"/>
      <c r="V122" s="123"/>
      <c r="Y122" s="122"/>
      <c r="AA122" s="124"/>
    </row>
    <row r="123" spans="1:27" ht="72" x14ac:dyDescent="0.25">
      <c r="A123" s="121">
        <v>6.02</v>
      </c>
      <c r="B123" s="98" t="s">
        <v>465</v>
      </c>
      <c r="C123" s="98" t="s">
        <v>138</v>
      </c>
      <c r="D123" s="90">
        <v>6</v>
      </c>
      <c r="E123" s="89" t="s">
        <v>157</v>
      </c>
      <c r="F123" s="89" t="s">
        <v>526</v>
      </c>
      <c r="H123" s="92">
        <v>43369</v>
      </c>
      <c r="I123" s="92">
        <v>43435</v>
      </c>
      <c r="J123" s="92">
        <v>43441</v>
      </c>
      <c r="L123" s="89" t="s">
        <v>26</v>
      </c>
      <c r="M123" s="138" t="s">
        <v>525</v>
      </c>
      <c r="O123" s="105"/>
      <c r="T123" s="122"/>
      <c r="V123" s="123"/>
      <c r="Y123" s="122"/>
      <c r="AA123" s="124"/>
    </row>
    <row r="124" spans="1:27" ht="48" x14ac:dyDescent="0.25">
      <c r="A124" s="121">
        <v>6.12</v>
      </c>
      <c r="B124" s="98" t="s">
        <v>461</v>
      </c>
      <c r="D124" s="90">
        <v>6</v>
      </c>
      <c r="E124" s="89" t="s">
        <v>184</v>
      </c>
      <c r="F124" s="89" t="s">
        <v>333</v>
      </c>
      <c r="H124" s="92">
        <v>43432</v>
      </c>
      <c r="I124" s="92">
        <v>43432</v>
      </c>
      <c r="J124" s="92">
        <v>43441</v>
      </c>
      <c r="L124" s="89" t="s">
        <v>26</v>
      </c>
      <c r="M124" s="139" t="s">
        <v>505</v>
      </c>
      <c r="O124" s="105"/>
      <c r="T124" s="122"/>
      <c r="V124" s="123"/>
      <c r="Y124" s="122"/>
      <c r="AA124" s="124"/>
    </row>
    <row r="125" spans="1:27" x14ac:dyDescent="0.25">
      <c r="A125" s="99">
        <v>6.13</v>
      </c>
      <c r="B125" s="98" t="s">
        <v>455</v>
      </c>
      <c r="D125" s="90">
        <v>6</v>
      </c>
      <c r="E125" s="89" t="s">
        <v>184</v>
      </c>
      <c r="F125" s="89" t="s">
        <v>333</v>
      </c>
      <c r="H125" s="92">
        <v>43432</v>
      </c>
      <c r="I125" s="92">
        <v>43432</v>
      </c>
      <c r="J125" s="92">
        <v>43441</v>
      </c>
      <c r="L125" s="89" t="s">
        <v>26</v>
      </c>
      <c r="M125" s="139" t="s">
        <v>482</v>
      </c>
      <c r="O125" s="105"/>
    </row>
    <row r="126" spans="1:27" ht="84" x14ac:dyDescent="0.25">
      <c r="A126" s="99">
        <v>6.16</v>
      </c>
      <c r="B126" s="98" t="s">
        <v>481</v>
      </c>
      <c r="D126" s="90">
        <v>6</v>
      </c>
      <c r="E126" s="89" t="s">
        <v>248</v>
      </c>
      <c r="F126" s="89" t="s">
        <v>467</v>
      </c>
      <c r="H126" s="92">
        <v>43434</v>
      </c>
      <c r="I126" s="92">
        <v>43434</v>
      </c>
      <c r="J126" s="92">
        <v>43441</v>
      </c>
      <c r="L126" s="89" t="s">
        <v>26</v>
      </c>
      <c r="M126" s="138" t="s">
        <v>516</v>
      </c>
      <c r="O126" s="105"/>
    </row>
    <row r="127" spans="1:27" ht="108" x14ac:dyDescent="0.25">
      <c r="A127" s="99">
        <v>6.17</v>
      </c>
      <c r="B127" s="98" t="s">
        <v>520</v>
      </c>
      <c r="D127" s="90">
        <v>6</v>
      </c>
      <c r="E127" s="89" t="s">
        <v>184</v>
      </c>
      <c r="F127" s="89" t="s">
        <v>469</v>
      </c>
      <c r="H127" s="92">
        <v>43433</v>
      </c>
      <c r="I127" s="92">
        <v>43434</v>
      </c>
      <c r="J127" s="92">
        <v>43442</v>
      </c>
      <c r="L127" s="89" t="s">
        <v>26</v>
      </c>
      <c r="M127" s="138" t="s">
        <v>521</v>
      </c>
      <c r="O127" s="105"/>
    </row>
    <row r="128" spans="1:27" ht="25.5" x14ac:dyDescent="0.25">
      <c r="A128" s="99">
        <v>6.04</v>
      </c>
      <c r="B128" s="98" t="s">
        <v>287</v>
      </c>
      <c r="C128" s="98" t="s">
        <v>138</v>
      </c>
      <c r="D128" s="90">
        <v>6</v>
      </c>
      <c r="E128" s="89" t="s">
        <v>157</v>
      </c>
      <c r="F128" s="89" t="s">
        <v>184</v>
      </c>
      <c r="H128" s="92">
        <v>43369</v>
      </c>
      <c r="I128" s="92">
        <v>43435</v>
      </c>
      <c r="J128" s="92">
        <v>43441</v>
      </c>
      <c r="L128" s="89" t="s">
        <v>257</v>
      </c>
      <c r="O128" s="105" t="s">
        <v>305</v>
      </c>
      <c r="Q128" s="103">
        <v>43435</v>
      </c>
    </row>
    <row r="129" spans="1:27" ht="38.25" x14ac:dyDescent="0.25">
      <c r="A129" s="99">
        <v>6.06</v>
      </c>
      <c r="B129" s="98" t="s">
        <v>286</v>
      </c>
      <c r="C129" s="98" t="s">
        <v>138</v>
      </c>
      <c r="D129" s="90">
        <v>6</v>
      </c>
      <c r="E129" s="89" t="s">
        <v>157</v>
      </c>
      <c r="F129" s="89" t="s">
        <v>184</v>
      </c>
      <c r="H129" s="92">
        <v>43369</v>
      </c>
      <c r="I129" s="92">
        <v>43449</v>
      </c>
      <c r="J129" s="92">
        <v>43452</v>
      </c>
      <c r="L129" s="89" t="s">
        <v>257</v>
      </c>
      <c r="O129" s="105" t="s">
        <v>308</v>
      </c>
      <c r="Q129" s="103">
        <v>43449</v>
      </c>
    </row>
    <row r="130" spans="1:27" ht="38.25" x14ac:dyDescent="0.25">
      <c r="A130" s="99">
        <v>6.07</v>
      </c>
      <c r="B130" s="98" t="s">
        <v>284</v>
      </c>
      <c r="C130" s="98" t="s">
        <v>138</v>
      </c>
      <c r="D130" s="90">
        <v>6</v>
      </c>
      <c r="E130" s="89" t="s">
        <v>157</v>
      </c>
      <c r="F130" s="89" t="s">
        <v>184</v>
      </c>
      <c r="H130" s="92">
        <v>43369</v>
      </c>
      <c r="I130" s="92">
        <v>43449</v>
      </c>
      <c r="J130" s="92">
        <v>43452</v>
      </c>
      <c r="L130" s="89" t="s">
        <v>257</v>
      </c>
      <c r="O130" s="105" t="s">
        <v>305</v>
      </c>
      <c r="Q130" s="103">
        <v>43449</v>
      </c>
    </row>
    <row r="131" spans="1:27" ht="48" x14ac:dyDescent="0.25">
      <c r="A131" s="99">
        <v>7.01</v>
      </c>
      <c r="B131" s="98" t="s">
        <v>180</v>
      </c>
      <c r="C131" s="98" t="s">
        <v>266</v>
      </c>
      <c r="D131" s="90">
        <v>7</v>
      </c>
      <c r="E131" s="89" t="s">
        <v>157</v>
      </c>
      <c r="F131" s="89" t="s">
        <v>265</v>
      </c>
      <c r="H131" s="92">
        <v>43369</v>
      </c>
      <c r="J131" s="92">
        <v>43435</v>
      </c>
      <c r="K131" s="92">
        <v>43434</v>
      </c>
      <c r="L131" s="89" t="s">
        <v>25</v>
      </c>
      <c r="M131" s="138" t="s">
        <v>447</v>
      </c>
      <c r="O131" s="109"/>
      <c r="P131" s="110"/>
      <c r="Q131" s="111"/>
      <c r="R131" s="111"/>
      <c r="S131" s="111"/>
      <c r="T131" s="110"/>
      <c r="U131" s="115"/>
      <c r="V131" s="111"/>
      <c r="W131" s="111"/>
      <c r="X131" s="111"/>
      <c r="Y131" s="110"/>
      <c r="Z131" s="115"/>
      <c r="AA131" s="118"/>
    </row>
    <row r="132" spans="1:27" ht="38.25" x14ac:dyDescent="0.25">
      <c r="A132" s="99">
        <v>7.02</v>
      </c>
      <c r="B132" s="98" t="s">
        <v>165</v>
      </c>
      <c r="C132" s="98" t="s">
        <v>266</v>
      </c>
      <c r="D132" s="90">
        <v>7</v>
      </c>
      <c r="E132" s="89" t="s">
        <v>248</v>
      </c>
      <c r="F132" s="89" t="s">
        <v>265</v>
      </c>
      <c r="H132" s="92">
        <v>43369</v>
      </c>
      <c r="J132" s="92">
        <v>43435</v>
      </c>
      <c r="K132" s="92">
        <v>43431</v>
      </c>
      <c r="L132" s="89" t="s">
        <v>25</v>
      </c>
      <c r="M132" s="138" t="s">
        <v>448</v>
      </c>
      <c r="O132" s="109"/>
      <c r="P132" s="110"/>
      <c r="Q132" s="111"/>
      <c r="R132" s="111"/>
      <c r="S132" s="111"/>
      <c r="T132" s="110"/>
      <c r="U132" s="115"/>
      <c r="V132" s="111"/>
      <c r="W132" s="111"/>
      <c r="X132" s="111"/>
      <c r="Y132" s="110"/>
      <c r="Z132" s="115"/>
      <c r="AA132" s="118"/>
    </row>
    <row r="133" spans="1:27" ht="36" x14ac:dyDescent="0.25">
      <c r="A133" s="99">
        <v>7.03</v>
      </c>
      <c r="B133" s="98" t="s">
        <v>166</v>
      </c>
      <c r="C133" s="98" t="s">
        <v>266</v>
      </c>
      <c r="D133" s="90">
        <v>7</v>
      </c>
      <c r="E133" s="89" t="s">
        <v>157</v>
      </c>
      <c r="F133" s="89" t="s">
        <v>265</v>
      </c>
      <c r="H133" s="92">
        <v>43369</v>
      </c>
      <c r="J133" s="92">
        <v>43435</v>
      </c>
      <c r="K133" s="92">
        <v>43438</v>
      </c>
      <c r="L133" s="89" t="s">
        <v>25</v>
      </c>
      <c r="M133" s="138" t="s">
        <v>480</v>
      </c>
      <c r="O133" s="109"/>
      <c r="P133" s="110"/>
      <c r="Q133" s="111"/>
      <c r="R133" s="111"/>
      <c r="S133" s="111"/>
      <c r="T133" s="110"/>
      <c r="U133" s="115"/>
      <c r="V133" s="111"/>
      <c r="W133" s="111"/>
      <c r="X133" s="111"/>
      <c r="Y133" s="110"/>
      <c r="Z133" s="115"/>
      <c r="AA133" s="118"/>
    </row>
    <row r="134" spans="1:27" ht="36" x14ac:dyDescent="0.25">
      <c r="A134" s="99">
        <v>7.04</v>
      </c>
      <c r="B134" s="98" t="s">
        <v>167</v>
      </c>
      <c r="C134" s="98" t="s">
        <v>266</v>
      </c>
      <c r="D134" s="90">
        <v>7</v>
      </c>
      <c r="E134" s="89" t="s">
        <v>157</v>
      </c>
      <c r="F134" s="89" t="s">
        <v>265</v>
      </c>
      <c r="H134" s="92">
        <v>43369</v>
      </c>
      <c r="J134" s="92">
        <v>43435</v>
      </c>
      <c r="K134" s="92">
        <v>43438</v>
      </c>
      <c r="L134" s="89" t="s">
        <v>25</v>
      </c>
      <c r="M134" s="138" t="s">
        <v>480</v>
      </c>
      <c r="O134" s="109"/>
      <c r="P134" s="110"/>
      <c r="Q134" s="111"/>
      <c r="R134" s="111"/>
      <c r="S134" s="111"/>
      <c r="T134" s="110"/>
      <c r="U134" s="115"/>
      <c r="V134" s="111"/>
      <c r="W134" s="111"/>
      <c r="X134" s="111"/>
      <c r="Y134" s="110"/>
      <c r="Z134" s="115"/>
      <c r="AA134" s="118"/>
    </row>
    <row r="135" spans="1:27" ht="60" x14ac:dyDescent="0.25">
      <c r="A135" s="99">
        <v>7.05</v>
      </c>
      <c r="B135" s="98" t="s">
        <v>203</v>
      </c>
      <c r="C135" s="98" t="s">
        <v>266</v>
      </c>
      <c r="D135" s="90">
        <v>7</v>
      </c>
      <c r="E135" s="89" t="s">
        <v>157</v>
      </c>
      <c r="F135" s="89" t="s">
        <v>265</v>
      </c>
      <c r="H135" s="92">
        <v>43369</v>
      </c>
      <c r="I135" s="92">
        <v>43497</v>
      </c>
      <c r="J135" s="92">
        <v>43506</v>
      </c>
      <c r="L135" s="89" t="s">
        <v>257</v>
      </c>
      <c r="M135" s="138" t="s">
        <v>449</v>
      </c>
      <c r="O135" s="105" t="s">
        <v>308</v>
      </c>
      <c r="Q135" s="103">
        <v>43497</v>
      </c>
    </row>
    <row r="136" spans="1:27" ht="132" x14ac:dyDescent="0.25">
      <c r="A136" s="99">
        <v>8.02</v>
      </c>
      <c r="B136" s="98" t="s">
        <v>192</v>
      </c>
      <c r="C136" s="98" t="s">
        <v>209</v>
      </c>
      <c r="D136" s="90">
        <v>8</v>
      </c>
      <c r="E136" s="89" t="s">
        <v>194</v>
      </c>
      <c r="F136" s="89" t="s">
        <v>157</v>
      </c>
      <c r="H136" s="92">
        <v>43369</v>
      </c>
      <c r="J136" s="92">
        <v>43465</v>
      </c>
      <c r="K136" s="92">
        <v>43438</v>
      </c>
      <c r="L136" s="89" t="s">
        <v>25</v>
      </c>
      <c r="M136" s="138" t="s">
        <v>444</v>
      </c>
      <c r="O136" s="109"/>
      <c r="P136" s="110"/>
      <c r="Q136" s="111"/>
      <c r="R136" s="111"/>
      <c r="S136" s="111"/>
      <c r="T136" s="110"/>
      <c r="U136" s="115"/>
      <c r="V136" s="111"/>
      <c r="W136" s="111"/>
      <c r="X136" s="111"/>
      <c r="Y136" s="110"/>
      <c r="Z136" s="115"/>
      <c r="AA136" s="118"/>
    </row>
    <row r="137" spans="1:27" ht="60" x14ac:dyDescent="0.25">
      <c r="A137" s="99">
        <v>8.01</v>
      </c>
      <c r="B137" s="98" t="s">
        <v>191</v>
      </c>
      <c r="C137" s="98" t="s">
        <v>208</v>
      </c>
      <c r="D137" s="90">
        <v>8</v>
      </c>
      <c r="E137" s="89" t="s">
        <v>193</v>
      </c>
      <c r="F137" s="89" t="s">
        <v>157</v>
      </c>
      <c r="H137" s="92">
        <v>43369</v>
      </c>
      <c r="I137" s="92">
        <v>43417</v>
      </c>
      <c r="J137" s="92">
        <v>43465</v>
      </c>
      <c r="L137" s="89" t="s">
        <v>26</v>
      </c>
      <c r="M137" s="138" t="s">
        <v>443</v>
      </c>
      <c r="O137" s="109"/>
      <c r="P137" s="110"/>
      <c r="Q137" s="111"/>
      <c r="R137" s="111"/>
      <c r="S137" s="111"/>
      <c r="T137" s="110"/>
      <c r="U137" s="115"/>
      <c r="V137" s="111"/>
      <c r="W137" s="111"/>
      <c r="X137" s="111"/>
      <c r="Y137" s="110"/>
      <c r="Z137" s="115"/>
      <c r="AA137" s="118"/>
    </row>
    <row r="138" spans="1:27" x14ac:dyDescent="0.25">
      <c r="O138" s="105"/>
    </row>
    <row r="139" spans="1:27" x14ac:dyDescent="0.25">
      <c r="O139" s="105"/>
    </row>
    <row r="140" spans="1:27" x14ac:dyDescent="0.25">
      <c r="O140" s="105"/>
    </row>
    <row r="141" spans="1:27" x14ac:dyDescent="0.25">
      <c r="O141" s="105"/>
    </row>
    <row r="142" spans="1:27" x14ac:dyDescent="0.25">
      <c r="O142" s="105"/>
    </row>
    <row r="143" spans="1:27" x14ac:dyDescent="0.25">
      <c r="O143" s="105"/>
    </row>
    <row r="144" spans="1:27" x14ac:dyDescent="0.25">
      <c r="O144" s="105"/>
    </row>
    <row r="145" spans="15:15" x14ac:dyDescent="0.25">
      <c r="O145" s="105"/>
    </row>
    <row r="146" spans="15:15" x14ac:dyDescent="0.25">
      <c r="O146" s="105"/>
    </row>
    <row r="147" spans="15:15" x14ac:dyDescent="0.25">
      <c r="O147" s="105"/>
    </row>
    <row r="148" spans="15:15" x14ac:dyDescent="0.25">
      <c r="O148" s="105"/>
    </row>
    <row r="149" spans="15:15" x14ac:dyDescent="0.25">
      <c r="O149" s="105"/>
    </row>
    <row r="150" spans="15:15" x14ac:dyDescent="0.25">
      <c r="O150" s="105"/>
    </row>
    <row r="151" spans="15:15" x14ac:dyDescent="0.25">
      <c r="O151" s="105"/>
    </row>
    <row r="152" spans="15:15" x14ac:dyDescent="0.25">
      <c r="O152" s="105"/>
    </row>
    <row r="153" spans="15:15" x14ac:dyDescent="0.25">
      <c r="O153" s="105"/>
    </row>
    <row r="154" spans="15:15" x14ac:dyDescent="0.25">
      <c r="O154" s="105"/>
    </row>
    <row r="155" spans="15:15" x14ac:dyDescent="0.25">
      <c r="O155" s="105"/>
    </row>
    <row r="156" spans="15:15" x14ac:dyDescent="0.25">
      <c r="O156" s="105"/>
    </row>
    <row r="157" spans="15:15" x14ac:dyDescent="0.25">
      <c r="O157" s="105"/>
    </row>
    <row r="158" spans="15:15" x14ac:dyDescent="0.25">
      <c r="O158" s="105"/>
    </row>
    <row r="159" spans="15:15" x14ac:dyDescent="0.25">
      <c r="O159" s="105"/>
    </row>
    <row r="160" spans="15:15" x14ac:dyDescent="0.25">
      <c r="O160" s="105"/>
    </row>
    <row r="161" spans="15:15" x14ac:dyDescent="0.25">
      <c r="O161" s="105"/>
    </row>
    <row r="162" spans="15:15" x14ac:dyDescent="0.25">
      <c r="O162" s="105"/>
    </row>
    <row r="163" spans="15:15" x14ac:dyDescent="0.25">
      <c r="O163" s="105"/>
    </row>
    <row r="164" spans="15:15" x14ac:dyDescent="0.25">
      <c r="O164" s="105"/>
    </row>
    <row r="165" spans="15:15" x14ac:dyDescent="0.25">
      <c r="O165" s="105"/>
    </row>
    <row r="166" spans="15:15" x14ac:dyDescent="0.25">
      <c r="O166" s="105"/>
    </row>
    <row r="167" spans="15:15" x14ac:dyDescent="0.25">
      <c r="O167" s="105"/>
    </row>
    <row r="168" spans="15:15" x14ac:dyDescent="0.25">
      <c r="O168" s="105"/>
    </row>
    <row r="169" spans="15:15" x14ac:dyDescent="0.25">
      <c r="O169" s="105"/>
    </row>
    <row r="170" spans="15:15" x14ac:dyDescent="0.25">
      <c r="O170" s="105"/>
    </row>
    <row r="171" spans="15:15" x14ac:dyDescent="0.25">
      <c r="O171" s="105"/>
    </row>
    <row r="172" spans="15:15" x14ac:dyDescent="0.25">
      <c r="O172" s="105"/>
    </row>
    <row r="173" spans="15:15" x14ac:dyDescent="0.25">
      <c r="O173" s="105"/>
    </row>
    <row r="174" spans="15:15" x14ac:dyDescent="0.25">
      <c r="O174" s="105"/>
    </row>
    <row r="175" spans="15:15" x14ac:dyDescent="0.25">
      <c r="O175" s="105"/>
    </row>
    <row r="176" spans="15:15" x14ac:dyDescent="0.25">
      <c r="O176" s="105"/>
    </row>
    <row r="177" spans="15:15" x14ac:dyDescent="0.25">
      <c r="O177" s="105"/>
    </row>
    <row r="178" spans="15:15" x14ac:dyDescent="0.25">
      <c r="O178" s="105"/>
    </row>
    <row r="179" spans="15:15" x14ac:dyDescent="0.25">
      <c r="O179" s="105"/>
    </row>
    <row r="180" spans="15:15" x14ac:dyDescent="0.25">
      <c r="O180" s="105"/>
    </row>
    <row r="181" spans="15:15" x14ac:dyDescent="0.25">
      <c r="O181" s="105"/>
    </row>
    <row r="182" spans="15:15" x14ac:dyDescent="0.25">
      <c r="O182" s="105"/>
    </row>
    <row r="183" spans="15:15" x14ac:dyDescent="0.25">
      <c r="O183" s="105"/>
    </row>
    <row r="184" spans="15:15" x14ac:dyDescent="0.25">
      <c r="O184" s="105"/>
    </row>
    <row r="185" spans="15:15" x14ac:dyDescent="0.25">
      <c r="O185" s="105"/>
    </row>
    <row r="186" spans="15:15" x14ac:dyDescent="0.25">
      <c r="O186" s="105"/>
    </row>
    <row r="187" spans="15:15" x14ac:dyDescent="0.25">
      <c r="O187" s="105"/>
    </row>
    <row r="188" spans="15:15" x14ac:dyDescent="0.25">
      <c r="O188" s="105"/>
    </row>
    <row r="189" spans="15:15" x14ac:dyDescent="0.25">
      <c r="O189" s="105"/>
    </row>
    <row r="190" spans="15:15" x14ac:dyDescent="0.25">
      <c r="O190" s="105"/>
    </row>
    <row r="191" spans="15:15" x14ac:dyDescent="0.25">
      <c r="O191" s="105"/>
    </row>
    <row r="192" spans="15:15" x14ac:dyDescent="0.25">
      <c r="O192" s="105"/>
    </row>
    <row r="193" spans="15:15" x14ac:dyDescent="0.25">
      <c r="O193" s="105"/>
    </row>
    <row r="194" spans="15:15" x14ac:dyDescent="0.25">
      <c r="O194" s="105"/>
    </row>
    <row r="195" spans="15:15" x14ac:dyDescent="0.25">
      <c r="O195" s="105"/>
    </row>
    <row r="196" spans="15:15" x14ac:dyDescent="0.25">
      <c r="O196" s="105"/>
    </row>
    <row r="197" spans="15:15" x14ac:dyDescent="0.25">
      <c r="O197" s="105"/>
    </row>
    <row r="198" spans="15:15" x14ac:dyDescent="0.25">
      <c r="O198" s="105"/>
    </row>
    <row r="199" spans="15:15" x14ac:dyDescent="0.25">
      <c r="O199" s="105"/>
    </row>
    <row r="200" spans="15:15" x14ac:dyDescent="0.25">
      <c r="O200" s="105"/>
    </row>
    <row r="201" spans="15:15" x14ac:dyDescent="0.25">
      <c r="O201" s="105"/>
    </row>
    <row r="202" spans="15:15" x14ac:dyDescent="0.25">
      <c r="O202" s="105"/>
    </row>
    <row r="203" spans="15:15" x14ac:dyDescent="0.25">
      <c r="O203" s="105"/>
    </row>
    <row r="204" spans="15:15" x14ac:dyDescent="0.25">
      <c r="O204" s="105"/>
    </row>
    <row r="205" spans="15:15" x14ac:dyDescent="0.25">
      <c r="O205" s="105"/>
    </row>
    <row r="206" spans="15:15" x14ac:dyDescent="0.25">
      <c r="O206" s="105"/>
    </row>
    <row r="207" spans="15:15" x14ac:dyDescent="0.25">
      <c r="O207" s="105"/>
    </row>
    <row r="208" spans="15:15" x14ac:dyDescent="0.25">
      <c r="O208" s="105"/>
    </row>
    <row r="209" spans="15:15" x14ac:dyDescent="0.25">
      <c r="O209" s="105"/>
    </row>
    <row r="210" spans="15:15" x14ac:dyDescent="0.25">
      <c r="O210" s="105"/>
    </row>
    <row r="211" spans="15:15" x14ac:dyDescent="0.25">
      <c r="O211" s="105"/>
    </row>
    <row r="212" spans="15:15" x14ac:dyDescent="0.25">
      <c r="O212" s="105"/>
    </row>
    <row r="213" spans="15:15" x14ac:dyDescent="0.25">
      <c r="O213" s="105"/>
    </row>
    <row r="214" spans="15:15" x14ac:dyDescent="0.25">
      <c r="O214" s="105"/>
    </row>
    <row r="215" spans="15:15" x14ac:dyDescent="0.25">
      <c r="O215" s="105"/>
    </row>
    <row r="216" spans="15:15" x14ac:dyDescent="0.25">
      <c r="O216" s="105"/>
    </row>
    <row r="217" spans="15:15" x14ac:dyDescent="0.25">
      <c r="O217" s="105"/>
    </row>
    <row r="218" spans="15:15" x14ac:dyDescent="0.25">
      <c r="O218" s="105"/>
    </row>
    <row r="219" spans="15:15" x14ac:dyDescent="0.25">
      <c r="O219" s="105"/>
    </row>
    <row r="220" spans="15:15" x14ac:dyDescent="0.25">
      <c r="O220" s="105"/>
    </row>
    <row r="221" spans="15:15" x14ac:dyDescent="0.25">
      <c r="O221" s="105"/>
    </row>
    <row r="222" spans="15:15" x14ac:dyDescent="0.25">
      <c r="O222" s="105"/>
    </row>
    <row r="223" spans="15:15" x14ac:dyDescent="0.25">
      <c r="O223" s="105"/>
    </row>
    <row r="224" spans="15:15" x14ac:dyDescent="0.25">
      <c r="O224" s="105"/>
    </row>
    <row r="225" spans="15:15" x14ac:dyDescent="0.25">
      <c r="O225" s="105"/>
    </row>
    <row r="226" spans="15:15" x14ac:dyDescent="0.25">
      <c r="O226" s="105"/>
    </row>
    <row r="227" spans="15:15" x14ac:dyDescent="0.25">
      <c r="O227" s="105"/>
    </row>
    <row r="228" spans="15:15" x14ac:dyDescent="0.25">
      <c r="O228" s="105"/>
    </row>
    <row r="229" spans="15:15" x14ac:dyDescent="0.25">
      <c r="O229" s="105"/>
    </row>
    <row r="230" spans="15:15" x14ac:dyDescent="0.25">
      <c r="O230" s="105"/>
    </row>
    <row r="231" spans="15:15" x14ac:dyDescent="0.25">
      <c r="O231" s="105"/>
    </row>
    <row r="232" spans="15:15" x14ac:dyDescent="0.25">
      <c r="O232" s="105"/>
    </row>
    <row r="233" spans="15:15" x14ac:dyDescent="0.25">
      <c r="O233" s="105"/>
    </row>
    <row r="234" spans="15:15" x14ac:dyDescent="0.25">
      <c r="O234" s="105"/>
    </row>
    <row r="235" spans="15:15" x14ac:dyDescent="0.25">
      <c r="O235" s="105"/>
    </row>
    <row r="236" spans="15:15" x14ac:dyDescent="0.25">
      <c r="O236" s="105"/>
    </row>
    <row r="237" spans="15:15" x14ac:dyDescent="0.25">
      <c r="O237" s="105"/>
    </row>
    <row r="238" spans="15:15" x14ac:dyDescent="0.25">
      <c r="O238" s="105"/>
    </row>
    <row r="239" spans="15:15" x14ac:dyDescent="0.25">
      <c r="O239" s="105"/>
    </row>
    <row r="240" spans="15:15" x14ac:dyDescent="0.25">
      <c r="O240" s="105"/>
    </row>
    <row r="241" spans="15:15" x14ac:dyDescent="0.25">
      <c r="O241" s="105"/>
    </row>
    <row r="242" spans="15:15" x14ac:dyDescent="0.25">
      <c r="O242" s="105"/>
    </row>
    <row r="243" spans="15:15" x14ac:dyDescent="0.25">
      <c r="O243" s="105"/>
    </row>
    <row r="244" spans="15:15" x14ac:dyDescent="0.25">
      <c r="O244" s="105"/>
    </row>
    <row r="245" spans="15:15" x14ac:dyDescent="0.25">
      <c r="O245" s="105"/>
    </row>
    <row r="246" spans="15:15" x14ac:dyDescent="0.25">
      <c r="O246" s="105"/>
    </row>
    <row r="247" spans="15:15" x14ac:dyDescent="0.25">
      <c r="O247" s="105"/>
    </row>
    <row r="248" spans="15:15" x14ac:dyDescent="0.25">
      <c r="O248" s="105"/>
    </row>
    <row r="249" spans="15:15" x14ac:dyDescent="0.25">
      <c r="O249" s="105"/>
    </row>
    <row r="250" spans="15:15" x14ac:dyDescent="0.25">
      <c r="O250" s="105"/>
    </row>
    <row r="251" spans="15:15" x14ac:dyDescent="0.25">
      <c r="O251" s="105"/>
    </row>
    <row r="252" spans="15:15" x14ac:dyDescent="0.25">
      <c r="O252" s="105"/>
    </row>
    <row r="253" spans="15:15" x14ac:dyDescent="0.25">
      <c r="O253" s="105"/>
    </row>
    <row r="254" spans="15:15" x14ac:dyDescent="0.25">
      <c r="O254" s="105"/>
    </row>
    <row r="255" spans="15:15" x14ac:dyDescent="0.25">
      <c r="O255" s="105"/>
    </row>
    <row r="256" spans="15:15" x14ac:dyDescent="0.25">
      <c r="O256" s="105"/>
    </row>
    <row r="257" spans="15:15" x14ac:dyDescent="0.25">
      <c r="O257" s="105"/>
    </row>
    <row r="258" spans="15:15" x14ac:dyDescent="0.25">
      <c r="O258" s="105"/>
    </row>
    <row r="259" spans="15:15" x14ac:dyDescent="0.25">
      <c r="O259" s="105"/>
    </row>
    <row r="260" spans="15:15" x14ac:dyDescent="0.25">
      <c r="O260" s="105"/>
    </row>
    <row r="261" spans="15:15" x14ac:dyDescent="0.25">
      <c r="O261" s="105"/>
    </row>
    <row r="262" spans="15:15" x14ac:dyDescent="0.25">
      <c r="O262" s="105"/>
    </row>
    <row r="263" spans="15:15" x14ac:dyDescent="0.25">
      <c r="O263" s="105"/>
    </row>
    <row r="264" spans="15:15" x14ac:dyDescent="0.25">
      <c r="O264" s="105"/>
    </row>
    <row r="265" spans="15:15" x14ac:dyDescent="0.25">
      <c r="O265" s="105"/>
    </row>
    <row r="266" spans="15:15" x14ac:dyDescent="0.25">
      <c r="O266" s="105"/>
    </row>
    <row r="267" spans="15:15" x14ac:dyDescent="0.25">
      <c r="O267" s="105"/>
    </row>
    <row r="268" spans="15:15" x14ac:dyDescent="0.25">
      <c r="O268" s="105"/>
    </row>
    <row r="269" spans="15:15" x14ac:dyDescent="0.25">
      <c r="O269" s="105"/>
    </row>
    <row r="270" spans="15:15" x14ac:dyDescent="0.25">
      <c r="O270" s="105"/>
    </row>
    <row r="271" spans="15:15" x14ac:dyDescent="0.25">
      <c r="O271" s="105"/>
    </row>
    <row r="272" spans="15:15" x14ac:dyDescent="0.25">
      <c r="O272" s="105"/>
    </row>
    <row r="273" spans="15:15" x14ac:dyDescent="0.25">
      <c r="O273" s="105"/>
    </row>
    <row r="274" spans="15:15" x14ac:dyDescent="0.25">
      <c r="O274" s="105"/>
    </row>
    <row r="275" spans="15:15" x14ac:dyDescent="0.25">
      <c r="O275" s="105"/>
    </row>
    <row r="276" spans="15:15" x14ac:dyDescent="0.25">
      <c r="O276" s="105"/>
    </row>
    <row r="277" spans="15:15" x14ac:dyDescent="0.25">
      <c r="O277" s="105"/>
    </row>
    <row r="278" spans="15:15" x14ac:dyDescent="0.25">
      <c r="O278" s="105"/>
    </row>
    <row r="279" spans="15:15" x14ac:dyDescent="0.25">
      <c r="O279" s="105"/>
    </row>
    <row r="280" spans="15:15" x14ac:dyDescent="0.25">
      <c r="O280" s="105"/>
    </row>
    <row r="281" spans="15:15" x14ac:dyDescent="0.25">
      <c r="O281" s="105"/>
    </row>
    <row r="282" spans="15:15" x14ac:dyDescent="0.25">
      <c r="O282" s="105"/>
    </row>
    <row r="283" spans="15:15" x14ac:dyDescent="0.25">
      <c r="O283" s="105"/>
    </row>
    <row r="284" spans="15:15" x14ac:dyDescent="0.25">
      <c r="O284" s="105"/>
    </row>
    <row r="285" spans="15:15" x14ac:dyDescent="0.25">
      <c r="O285" s="105"/>
    </row>
    <row r="286" spans="15:15" x14ac:dyDescent="0.25">
      <c r="O286" s="105"/>
    </row>
    <row r="287" spans="15:15" x14ac:dyDescent="0.25">
      <c r="O287" s="105"/>
    </row>
    <row r="288" spans="15:15" x14ac:dyDescent="0.25">
      <c r="O288" s="105"/>
    </row>
    <row r="289" spans="15:15" x14ac:dyDescent="0.25">
      <c r="O289" s="105"/>
    </row>
    <row r="290" spans="15:15" x14ac:dyDescent="0.25">
      <c r="O290" s="105"/>
    </row>
    <row r="291" spans="15:15" x14ac:dyDescent="0.25">
      <c r="O291" s="105"/>
    </row>
    <row r="292" spans="15:15" x14ac:dyDescent="0.25">
      <c r="O292" s="105"/>
    </row>
    <row r="293" spans="15:15" x14ac:dyDescent="0.25">
      <c r="O293" s="105"/>
    </row>
    <row r="294" spans="15:15" x14ac:dyDescent="0.25">
      <c r="O294" s="105"/>
    </row>
    <row r="295" spans="15:15" x14ac:dyDescent="0.25">
      <c r="O295" s="105"/>
    </row>
    <row r="296" spans="15:15" x14ac:dyDescent="0.25">
      <c r="O296" s="105"/>
    </row>
    <row r="297" spans="15:15" x14ac:dyDescent="0.25">
      <c r="O297" s="105"/>
    </row>
    <row r="298" spans="15:15" x14ac:dyDescent="0.25">
      <c r="O298" s="105"/>
    </row>
    <row r="299" spans="15:15" x14ac:dyDescent="0.25">
      <c r="O299" s="105"/>
    </row>
    <row r="300" spans="15:15" x14ac:dyDescent="0.25">
      <c r="O300" s="105"/>
    </row>
    <row r="301" spans="15:15" x14ac:dyDescent="0.25">
      <c r="O301" s="105"/>
    </row>
    <row r="302" spans="15:15" x14ac:dyDescent="0.25">
      <c r="O302" s="105"/>
    </row>
    <row r="303" spans="15:15" x14ac:dyDescent="0.25">
      <c r="O303" s="105"/>
    </row>
    <row r="304" spans="15:15" x14ac:dyDescent="0.25">
      <c r="O304" s="105"/>
    </row>
    <row r="305" spans="15:15" x14ac:dyDescent="0.25">
      <c r="O305" s="105"/>
    </row>
    <row r="306" spans="15:15" x14ac:dyDescent="0.25">
      <c r="O306" s="105"/>
    </row>
    <row r="307" spans="15:15" x14ac:dyDescent="0.25">
      <c r="O307" s="105"/>
    </row>
    <row r="308" spans="15:15" x14ac:dyDescent="0.25">
      <c r="O308" s="105"/>
    </row>
    <row r="309" spans="15:15" x14ac:dyDescent="0.25">
      <c r="O309" s="105"/>
    </row>
    <row r="310" spans="15:15" x14ac:dyDescent="0.25">
      <c r="O310" s="105"/>
    </row>
    <row r="311" spans="15:15" x14ac:dyDescent="0.25">
      <c r="O311" s="105"/>
    </row>
    <row r="312" spans="15:15" x14ac:dyDescent="0.25">
      <c r="O312" s="105"/>
    </row>
    <row r="313" spans="15:15" x14ac:dyDescent="0.25">
      <c r="O313" s="105"/>
    </row>
    <row r="314" spans="15:15" x14ac:dyDescent="0.25">
      <c r="O314" s="105"/>
    </row>
    <row r="315" spans="15:15" x14ac:dyDescent="0.25">
      <c r="O315" s="105"/>
    </row>
    <row r="316" spans="15:15" x14ac:dyDescent="0.25">
      <c r="O316" s="105"/>
    </row>
    <row r="317" spans="15:15" x14ac:dyDescent="0.25">
      <c r="O317" s="105"/>
    </row>
    <row r="318" spans="15:15" x14ac:dyDescent="0.25">
      <c r="O318" s="105"/>
    </row>
    <row r="319" spans="15:15" x14ac:dyDescent="0.25">
      <c r="O319" s="105"/>
    </row>
    <row r="320" spans="15:15" x14ac:dyDescent="0.25">
      <c r="O320" s="105"/>
    </row>
    <row r="321" spans="15:15" x14ac:dyDescent="0.25">
      <c r="O321" s="105"/>
    </row>
    <row r="322" spans="15:15" x14ac:dyDescent="0.25">
      <c r="O322" s="105"/>
    </row>
    <row r="323" spans="15:15" x14ac:dyDescent="0.25">
      <c r="O323" s="105"/>
    </row>
    <row r="324" spans="15:15" x14ac:dyDescent="0.25">
      <c r="O324" s="105"/>
    </row>
    <row r="325" spans="15:15" x14ac:dyDescent="0.25">
      <c r="O325" s="105"/>
    </row>
    <row r="326" spans="15:15" x14ac:dyDescent="0.25">
      <c r="O326" s="105"/>
    </row>
    <row r="327" spans="15:15" x14ac:dyDescent="0.25">
      <c r="O327" s="105"/>
    </row>
    <row r="328" spans="15:15" x14ac:dyDescent="0.25">
      <c r="O328" s="105"/>
    </row>
    <row r="329" spans="15:15" x14ac:dyDescent="0.25">
      <c r="O329" s="105"/>
    </row>
    <row r="330" spans="15:15" x14ac:dyDescent="0.25">
      <c r="O330" s="105"/>
    </row>
    <row r="331" spans="15:15" x14ac:dyDescent="0.25">
      <c r="O331" s="105"/>
    </row>
    <row r="332" spans="15:15" x14ac:dyDescent="0.25">
      <c r="O332" s="105"/>
    </row>
    <row r="333" spans="15:15" x14ac:dyDescent="0.25">
      <c r="O333" s="105"/>
    </row>
    <row r="334" spans="15:15" x14ac:dyDescent="0.25">
      <c r="O334" s="105"/>
    </row>
    <row r="335" spans="15:15" x14ac:dyDescent="0.25">
      <c r="O335" s="105"/>
    </row>
    <row r="336" spans="15:15" x14ac:dyDescent="0.25">
      <c r="O336" s="105"/>
    </row>
    <row r="337" spans="15:15" x14ac:dyDescent="0.25">
      <c r="O337" s="105"/>
    </row>
    <row r="338" spans="15:15" x14ac:dyDescent="0.25">
      <c r="O338" s="105"/>
    </row>
    <row r="339" spans="15:15" x14ac:dyDescent="0.25">
      <c r="O339" s="105"/>
    </row>
    <row r="340" spans="15:15" x14ac:dyDescent="0.25">
      <c r="O340" s="105"/>
    </row>
    <row r="341" spans="15:15" x14ac:dyDescent="0.25">
      <c r="O341" s="105"/>
    </row>
    <row r="342" spans="15:15" x14ac:dyDescent="0.25">
      <c r="O342" s="105"/>
    </row>
    <row r="343" spans="15:15" x14ac:dyDescent="0.25">
      <c r="O343" s="105"/>
    </row>
    <row r="344" spans="15:15" x14ac:dyDescent="0.25">
      <c r="O344" s="105"/>
    </row>
    <row r="345" spans="15:15" x14ac:dyDescent="0.25">
      <c r="O345" s="105"/>
    </row>
    <row r="346" spans="15:15" x14ac:dyDescent="0.25">
      <c r="O346" s="105"/>
    </row>
    <row r="347" spans="15:15" x14ac:dyDescent="0.25">
      <c r="O347" s="105"/>
    </row>
    <row r="348" spans="15:15" x14ac:dyDescent="0.25">
      <c r="O348" s="105"/>
    </row>
    <row r="349" spans="15:15" x14ac:dyDescent="0.25">
      <c r="O349" s="105"/>
    </row>
    <row r="350" spans="15:15" x14ac:dyDescent="0.25">
      <c r="O350" s="105"/>
    </row>
    <row r="351" spans="15:15" x14ac:dyDescent="0.25">
      <c r="O351" s="105"/>
    </row>
    <row r="352" spans="15:15" x14ac:dyDescent="0.25">
      <c r="O352" s="105"/>
    </row>
    <row r="353" spans="15:15" x14ac:dyDescent="0.25">
      <c r="O353" s="105"/>
    </row>
    <row r="354" spans="15:15" x14ac:dyDescent="0.25">
      <c r="O354" s="105"/>
    </row>
    <row r="355" spans="15:15" x14ac:dyDescent="0.25">
      <c r="O355" s="105"/>
    </row>
    <row r="356" spans="15:15" x14ac:dyDescent="0.25">
      <c r="O356" s="105"/>
    </row>
    <row r="357" spans="15:15" x14ac:dyDescent="0.25">
      <c r="O357" s="105"/>
    </row>
    <row r="358" spans="15:15" x14ac:dyDescent="0.25">
      <c r="O358" s="105"/>
    </row>
    <row r="359" spans="15:15" x14ac:dyDescent="0.25">
      <c r="O359" s="105"/>
    </row>
    <row r="360" spans="15:15" x14ac:dyDescent="0.25">
      <c r="O360" s="105"/>
    </row>
    <row r="361" spans="15:15" x14ac:dyDescent="0.25">
      <c r="O361" s="105"/>
    </row>
    <row r="362" spans="15:15" x14ac:dyDescent="0.25">
      <c r="O362" s="105"/>
    </row>
    <row r="363" spans="15:15" x14ac:dyDescent="0.25">
      <c r="O363" s="105"/>
    </row>
    <row r="364" spans="15:15" x14ac:dyDescent="0.25">
      <c r="O364" s="105"/>
    </row>
    <row r="365" spans="15:15" x14ac:dyDescent="0.25">
      <c r="O365" s="105"/>
    </row>
    <row r="366" spans="15:15" x14ac:dyDescent="0.25">
      <c r="O366" s="105"/>
    </row>
    <row r="367" spans="15:15" x14ac:dyDescent="0.25">
      <c r="O367" s="105"/>
    </row>
    <row r="368" spans="15:15" x14ac:dyDescent="0.25">
      <c r="O368" s="105"/>
    </row>
    <row r="369" spans="15:15" x14ac:dyDescent="0.25">
      <c r="O369" s="105"/>
    </row>
    <row r="370" spans="15:15" x14ac:dyDescent="0.25">
      <c r="O370" s="105"/>
    </row>
    <row r="371" spans="15:15" x14ac:dyDescent="0.25">
      <c r="O371" s="105"/>
    </row>
    <row r="372" spans="15:15" x14ac:dyDescent="0.25">
      <c r="O372" s="105"/>
    </row>
    <row r="373" spans="15:15" x14ac:dyDescent="0.25">
      <c r="O373" s="105"/>
    </row>
    <row r="374" spans="15:15" x14ac:dyDescent="0.25">
      <c r="O374" s="105"/>
    </row>
    <row r="375" spans="15:15" x14ac:dyDescent="0.25">
      <c r="O375" s="105"/>
    </row>
    <row r="376" spans="15:15" x14ac:dyDescent="0.25">
      <c r="O376" s="105"/>
    </row>
    <row r="377" spans="15:15" x14ac:dyDescent="0.25">
      <c r="O377" s="105"/>
    </row>
    <row r="378" spans="15:15" x14ac:dyDescent="0.25">
      <c r="O378" s="105"/>
    </row>
    <row r="379" spans="15:15" x14ac:dyDescent="0.25">
      <c r="O379" s="105"/>
    </row>
    <row r="380" spans="15:15" x14ac:dyDescent="0.25">
      <c r="O380" s="105"/>
    </row>
    <row r="381" spans="15:15" x14ac:dyDescent="0.25">
      <c r="O381" s="105"/>
    </row>
    <row r="382" spans="15:15" x14ac:dyDescent="0.25">
      <c r="O382" s="105"/>
    </row>
    <row r="383" spans="15:15" x14ac:dyDescent="0.25">
      <c r="O383" s="105"/>
    </row>
    <row r="384" spans="15:15" x14ac:dyDescent="0.25">
      <c r="O384" s="105"/>
    </row>
    <row r="385" spans="15:15" x14ac:dyDescent="0.25">
      <c r="O385" s="105"/>
    </row>
    <row r="386" spans="15:15" x14ac:dyDescent="0.25">
      <c r="O386" s="105"/>
    </row>
    <row r="387" spans="15:15" x14ac:dyDescent="0.25">
      <c r="O387" s="105"/>
    </row>
    <row r="388" spans="15:15" x14ac:dyDescent="0.25">
      <c r="O388" s="105"/>
    </row>
    <row r="389" spans="15:15" x14ac:dyDescent="0.25">
      <c r="O389" s="105"/>
    </row>
    <row r="390" spans="15:15" x14ac:dyDescent="0.25">
      <c r="O390" s="105"/>
    </row>
    <row r="391" spans="15:15" x14ac:dyDescent="0.25">
      <c r="O391" s="105"/>
    </row>
    <row r="392" spans="15:15" x14ac:dyDescent="0.25">
      <c r="O392" s="105"/>
    </row>
    <row r="393" spans="15:15" x14ac:dyDescent="0.25">
      <c r="O393" s="105"/>
    </row>
    <row r="394" spans="15:15" x14ac:dyDescent="0.25">
      <c r="O394" s="105"/>
    </row>
    <row r="395" spans="15:15" x14ac:dyDescent="0.25">
      <c r="O395" s="105"/>
    </row>
    <row r="396" spans="15:15" x14ac:dyDescent="0.25">
      <c r="O396" s="105"/>
    </row>
    <row r="397" spans="15:15" x14ac:dyDescent="0.25">
      <c r="O397" s="105"/>
    </row>
    <row r="398" spans="15:15" x14ac:dyDescent="0.25">
      <c r="O398" s="105"/>
    </row>
    <row r="399" spans="15:15" x14ac:dyDescent="0.25">
      <c r="O399" s="105"/>
    </row>
    <row r="400" spans="15:15" x14ac:dyDescent="0.25">
      <c r="O400" s="105"/>
    </row>
    <row r="401" spans="15:15" x14ac:dyDescent="0.25">
      <c r="O401" s="105"/>
    </row>
    <row r="402" spans="15:15" x14ac:dyDescent="0.25">
      <c r="O402" s="105"/>
    </row>
    <row r="403" spans="15:15" x14ac:dyDescent="0.25">
      <c r="O403" s="105"/>
    </row>
    <row r="404" spans="15:15" x14ac:dyDescent="0.25">
      <c r="O404" s="105"/>
    </row>
    <row r="405" spans="15:15" x14ac:dyDescent="0.25">
      <c r="O405" s="105"/>
    </row>
    <row r="406" spans="15:15" x14ac:dyDescent="0.25">
      <c r="O406" s="105"/>
    </row>
    <row r="407" spans="15:15" x14ac:dyDescent="0.25">
      <c r="O407" s="105"/>
    </row>
    <row r="408" spans="15:15" x14ac:dyDescent="0.25">
      <c r="O408" s="105"/>
    </row>
    <row r="409" spans="15:15" x14ac:dyDescent="0.25">
      <c r="O409" s="105"/>
    </row>
    <row r="410" spans="15:15" x14ac:dyDescent="0.25">
      <c r="O410" s="105"/>
    </row>
    <row r="411" spans="15:15" x14ac:dyDescent="0.25">
      <c r="O411" s="105"/>
    </row>
    <row r="412" spans="15:15" x14ac:dyDescent="0.25">
      <c r="O412" s="105"/>
    </row>
    <row r="413" spans="15:15" x14ac:dyDescent="0.25">
      <c r="O413" s="105"/>
    </row>
    <row r="414" spans="15:15" x14ac:dyDescent="0.25">
      <c r="O414" s="105"/>
    </row>
    <row r="415" spans="15:15" x14ac:dyDescent="0.25">
      <c r="O415" s="105"/>
    </row>
    <row r="416" spans="15:15" x14ac:dyDescent="0.25">
      <c r="O416" s="105"/>
    </row>
    <row r="417" spans="15:15" x14ac:dyDescent="0.25">
      <c r="O417" s="105"/>
    </row>
    <row r="418" spans="15:15" x14ac:dyDescent="0.25">
      <c r="O418" s="105"/>
    </row>
    <row r="419" spans="15:15" x14ac:dyDescent="0.25">
      <c r="O419" s="105"/>
    </row>
    <row r="420" spans="15:15" x14ac:dyDescent="0.25">
      <c r="O420" s="105"/>
    </row>
    <row r="421" spans="15:15" x14ac:dyDescent="0.25">
      <c r="O421" s="105"/>
    </row>
    <row r="422" spans="15:15" x14ac:dyDescent="0.25">
      <c r="O422" s="105"/>
    </row>
    <row r="423" spans="15:15" x14ac:dyDescent="0.25">
      <c r="O423" s="105"/>
    </row>
    <row r="424" spans="15:15" x14ac:dyDescent="0.25">
      <c r="O424" s="105"/>
    </row>
    <row r="425" spans="15:15" x14ac:dyDescent="0.25">
      <c r="O425" s="105"/>
    </row>
    <row r="426" spans="15:15" x14ac:dyDescent="0.25">
      <c r="O426" s="105"/>
    </row>
    <row r="427" spans="15:15" x14ac:dyDescent="0.25">
      <c r="O427" s="105"/>
    </row>
    <row r="428" spans="15:15" x14ac:dyDescent="0.25">
      <c r="O428" s="105"/>
    </row>
    <row r="429" spans="15:15" x14ac:dyDescent="0.25">
      <c r="O429" s="105"/>
    </row>
    <row r="430" spans="15:15" x14ac:dyDescent="0.25">
      <c r="O430" s="105"/>
    </row>
    <row r="431" spans="15:15" x14ac:dyDescent="0.25">
      <c r="O431" s="105"/>
    </row>
    <row r="432" spans="15:15" x14ac:dyDescent="0.25">
      <c r="O432" s="105"/>
    </row>
    <row r="433" spans="15:15" x14ac:dyDescent="0.25">
      <c r="O433" s="105"/>
    </row>
    <row r="434" spans="15:15" x14ac:dyDescent="0.25">
      <c r="O434" s="105"/>
    </row>
    <row r="435" spans="15:15" x14ac:dyDescent="0.25">
      <c r="O435" s="105"/>
    </row>
    <row r="436" spans="15:15" x14ac:dyDescent="0.25">
      <c r="O436" s="105"/>
    </row>
    <row r="437" spans="15:15" x14ac:dyDescent="0.25">
      <c r="O437" s="105"/>
    </row>
    <row r="438" spans="15:15" x14ac:dyDescent="0.25">
      <c r="O438" s="105"/>
    </row>
    <row r="439" spans="15:15" x14ac:dyDescent="0.25">
      <c r="O439" s="105"/>
    </row>
    <row r="440" spans="15:15" x14ac:dyDescent="0.25">
      <c r="O440" s="105"/>
    </row>
    <row r="441" spans="15:15" x14ac:dyDescent="0.25">
      <c r="O441" s="105"/>
    </row>
    <row r="442" spans="15:15" x14ac:dyDescent="0.25">
      <c r="O442" s="105"/>
    </row>
    <row r="443" spans="15:15" x14ac:dyDescent="0.25">
      <c r="O443" s="105"/>
    </row>
    <row r="444" spans="15:15" x14ac:dyDescent="0.25">
      <c r="O444" s="105"/>
    </row>
    <row r="445" spans="15:15" x14ac:dyDescent="0.25">
      <c r="O445" s="105"/>
    </row>
    <row r="446" spans="15:15" x14ac:dyDescent="0.25">
      <c r="O446" s="105"/>
    </row>
    <row r="447" spans="15:15" x14ac:dyDescent="0.25">
      <c r="O447" s="105"/>
    </row>
    <row r="448" spans="15:15" x14ac:dyDescent="0.25">
      <c r="O448" s="105"/>
    </row>
    <row r="449" spans="15:15" x14ac:dyDescent="0.25">
      <c r="O449" s="105"/>
    </row>
    <row r="450" spans="15:15" x14ac:dyDescent="0.25">
      <c r="O450" s="105"/>
    </row>
    <row r="451" spans="15:15" x14ac:dyDescent="0.25">
      <c r="O451" s="105"/>
    </row>
    <row r="452" spans="15:15" x14ac:dyDescent="0.25">
      <c r="O452" s="105"/>
    </row>
    <row r="453" spans="15:15" x14ac:dyDescent="0.25">
      <c r="O453" s="105"/>
    </row>
    <row r="454" spans="15:15" x14ac:dyDescent="0.25">
      <c r="O454" s="105"/>
    </row>
    <row r="455" spans="15:15" x14ac:dyDescent="0.25">
      <c r="O455" s="105"/>
    </row>
    <row r="456" spans="15:15" x14ac:dyDescent="0.25">
      <c r="O456" s="105"/>
    </row>
    <row r="457" spans="15:15" x14ac:dyDescent="0.25">
      <c r="O457" s="105"/>
    </row>
    <row r="458" spans="15:15" x14ac:dyDescent="0.25">
      <c r="O458" s="105"/>
    </row>
    <row r="459" spans="15:15" x14ac:dyDescent="0.25">
      <c r="O459" s="105"/>
    </row>
    <row r="460" spans="15:15" x14ac:dyDescent="0.25">
      <c r="O460" s="105"/>
    </row>
    <row r="461" spans="15:15" x14ac:dyDescent="0.25">
      <c r="O461" s="105"/>
    </row>
    <row r="462" spans="15:15" x14ac:dyDescent="0.25">
      <c r="O462" s="105"/>
    </row>
    <row r="463" spans="15:15" x14ac:dyDescent="0.25">
      <c r="O463" s="105"/>
    </row>
    <row r="464" spans="15:15" x14ac:dyDescent="0.25">
      <c r="O464" s="105"/>
    </row>
    <row r="465" spans="15:15" x14ac:dyDescent="0.25">
      <c r="O465" s="105"/>
    </row>
    <row r="466" spans="15:15" x14ac:dyDescent="0.25">
      <c r="O466" s="105"/>
    </row>
    <row r="467" spans="15:15" x14ac:dyDescent="0.25">
      <c r="O467" s="105"/>
    </row>
    <row r="468" spans="15:15" x14ac:dyDescent="0.25">
      <c r="O468" s="105"/>
    </row>
    <row r="469" spans="15:15" x14ac:dyDescent="0.25">
      <c r="O469" s="105"/>
    </row>
    <row r="470" spans="15:15" x14ac:dyDescent="0.25">
      <c r="O470" s="105"/>
    </row>
    <row r="471" spans="15:15" x14ac:dyDescent="0.25">
      <c r="O471" s="105"/>
    </row>
    <row r="472" spans="15:15" x14ac:dyDescent="0.25">
      <c r="O472" s="105"/>
    </row>
    <row r="473" spans="15:15" x14ac:dyDescent="0.25">
      <c r="O473" s="105"/>
    </row>
    <row r="474" spans="15:15" x14ac:dyDescent="0.25">
      <c r="O474" s="105"/>
    </row>
    <row r="475" spans="15:15" x14ac:dyDescent="0.25">
      <c r="O475" s="105"/>
    </row>
    <row r="476" spans="15:15" x14ac:dyDescent="0.25">
      <c r="O476" s="105"/>
    </row>
    <row r="477" spans="15:15" x14ac:dyDescent="0.25">
      <c r="O477" s="105"/>
    </row>
    <row r="478" spans="15:15" x14ac:dyDescent="0.25">
      <c r="O478" s="105"/>
    </row>
    <row r="479" spans="15:15" x14ac:dyDescent="0.25">
      <c r="O479" s="105"/>
    </row>
    <row r="480" spans="15:15" x14ac:dyDescent="0.25">
      <c r="O480" s="105"/>
    </row>
    <row r="481" spans="15:15" x14ac:dyDescent="0.25">
      <c r="O481" s="105"/>
    </row>
    <row r="482" spans="15:15" x14ac:dyDescent="0.25">
      <c r="O482" s="105"/>
    </row>
    <row r="483" spans="15:15" x14ac:dyDescent="0.25">
      <c r="O483" s="105"/>
    </row>
    <row r="484" spans="15:15" x14ac:dyDescent="0.25">
      <c r="O484" s="105"/>
    </row>
    <row r="485" spans="15:15" x14ac:dyDescent="0.25">
      <c r="O485" s="105"/>
    </row>
    <row r="486" spans="15:15" x14ac:dyDescent="0.25">
      <c r="O486" s="105"/>
    </row>
    <row r="487" spans="15:15" x14ac:dyDescent="0.25">
      <c r="O487" s="105"/>
    </row>
    <row r="488" spans="15:15" x14ac:dyDescent="0.25">
      <c r="O488" s="105"/>
    </row>
    <row r="489" spans="15:15" x14ac:dyDescent="0.25">
      <c r="O489" s="105"/>
    </row>
    <row r="490" spans="15:15" x14ac:dyDescent="0.25">
      <c r="O490" s="105"/>
    </row>
    <row r="491" spans="15:15" x14ac:dyDescent="0.25">
      <c r="O491" s="105"/>
    </row>
    <row r="492" spans="15:15" x14ac:dyDescent="0.25">
      <c r="O492" s="105"/>
    </row>
    <row r="493" spans="15:15" x14ac:dyDescent="0.25">
      <c r="O493" s="105"/>
    </row>
    <row r="494" spans="15:15" x14ac:dyDescent="0.25">
      <c r="O494" s="105"/>
    </row>
    <row r="495" spans="15:15" x14ac:dyDescent="0.25">
      <c r="O495" s="105"/>
    </row>
    <row r="496" spans="15:15" x14ac:dyDescent="0.25">
      <c r="O496" s="105"/>
    </row>
    <row r="497" spans="15:15" x14ac:dyDescent="0.25">
      <c r="O497" s="105"/>
    </row>
    <row r="498" spans="15:15" x14ac:dyDescent="0.25">
      <c r="O498" s="105"/>
    </row>
    <row r="499" spans="15:15" x14ac:dyDescent="0.25">
      <c r="O499" s="105"/>
    </row>
    <row r="500" spans="15:15" x14ac:dyDescent="0.25">
      <c r="O500" s="105"/>
    </row>
    <row r="501" spans="15:15" x14ac:dyDescent="0.25">
      <c r="O501" s="105"/>
    </row>
    <row r="502" spans="15:15" x14ac:dyDescent="0.25">
      <c r="O502" s="105"/>
    </row>
    <row r="503" spans="15:15" x14ac:dyDescent="0.25">
      <c r="O503" s="105"/>
    </row>
    <row r="504" spans="15:15" x14ac:dyDescent="0.25">
      <c r="O504" s="105"/>
    </row>
    <row r="505" spans="15:15" x14ac:dyDescent="0.25">
      <c r="O505" s="105"/>
    </row>
    <row r="506" spans="15:15" x14ac:dyDescent="0.25">
      <c r="O506" s="105"/>
    </row>
    <row r="507" spans="15:15" x14ac:dyDescent="0.25">
      <c r="O507" s="105"/>
    </row>
    <row r="508" spans="15:15" x14ac:dyDescent="0.25">
      <c r="O508" s="105"/>
    </row>
    <row r="509" spans="15:15" x14ac:dyDescent="0.25">
      <c r="O509" s="105"/>
    </row>
    <row r="510" spans="15:15" x14ac:dyDescent="0.25">
      <c r="O510" s="105"/>
    </row>
    <row r="511" spans="15:15" x14ac:dyDescent="0.25">
      <c r="O511" s="105"/>
    </row>
    <row r="512" spans="15:15" x14ac:dyDescent="0.25">
      <c r="O512" s="105"/>
    </row>
    <row r="513" spans="15:15" x14ac:dyDescent="0.25">
      <c r="O513" s="105"/>
    </row>
    <row r="514" spans="15:15" x14ac:dyDescent="0.25">
      <c r="O514" s="105"/>
    </row>
    <row r="515" spans="15:15" x14ac:dyDescent="0.25">
      <c r="O515" s="105"/>
    </row>
    <row r="516" spans="15:15" x14ac:dyDescent="0.25">
      <c r="O516" s="105"/>
    </row>
    <row r="517" spans="15:15" x14ac:dyDescent="0.25">
      <c r="O517" s="105"/>
    </row>
    <row r="518" spans="15:15" x14ac:dyDescent="0.25">
      <c r="O518" s="105"/>
    </row>
    <row r="519" spans="15:15" x14ac:dyDescent="0.25">
      <c r="O519" s="105"/>
    </row>
    <row r="520" spans="15:15" x14ac:dyDescent="0.25">
      <c r="O520" s="105"/>
    </row>
    <row r="521" spans="15:15" x14ac:dyDescent="0.25">
      <c r="O521" s="105"/>
    </row>
    <row r="522" spans="15:15" x14ac:dyDescent="0.25">
      <c r="O522" s="105"/>
    </row>
    <row r="523" spans="15:15" x14ac:dyDescent="0.25">
      <c r="O523" s="105"/>
    </row>
    <row r="524" spans="15:15" x14ac:dyDescent="0.25">
      <c r="O524" s="105"/>
    </row>
    <row r="525" spans="15:15" x14ac:dyDescent="0.25">
      <c r="O525" s="105"/>
    </row>
    <row r="526" spans="15:15" x14ac:dyDescent="0.25">
      <c r="O526" s="105"/>
    </row>
    <row r="527" spans="15:15" x14ac:dyDescent="0.25">
      <c r="O527" s="105"/>
    </row>
    <row r="528" spans="15:15" x14ac:dyDescent="0.25">
      <c r="O528" s="105"/>
    </row>
    <row r="529" spans="15:15" x14ac:dyDescent="0.25">
      <c r="O529" s="105"/>
    </row>
    <row r="530" spans="15:15" x14ac:dyDescent="0.25">
      <c r="O530" s="105"/>
    </row>
    <row r="531" spans="15:15" x14ac:dyDescent="0.25">
      <c r="O531" s="105"/>
    </row>
    <row r="532" spans="15:15" x14ac:dyDescent="0.25">
      <c r="O532" s="105"/>
    </row>
    <row r="533" spans="15:15" x14ac:dyDescent="0.25">
      <c r="O533" s="105"/>
    </row>
    <row r="534" spans="15:15" x14ac:dyDescent="0.25">
      <c r="O534" s="105"/>
    </row>
    <row r="535" spans="15:15" x14ac:dyDescent="0.25">
      <c r="O535" s="105"/>
    </row>
    <row r="536" spans="15:15" x14ac:dyDescent="0.25">
      <c r="O536" s="105"/>
    </row>
    <row r="537" spans="15:15" x14ac:dyDescent="0.25">
      <c r="O537" s="105"/>
    </row>
    <row r="538" spans="15:15" x14ac:dyDescent="0.25">
      <c r="O538" s="105"/>
    </row>
    <row r="539" spans="15:15" x14ac:dyDescent="0.25">
      <c r="O539" s="105"/>
    </row>
    <row r="540" spans="15:15" x14ac:dyDescent="0.25">
      <c r="O540" s="105"/>
    </row>
    <row r="541" spans="15:15" x14ac:dyDescent="0.25">
      <c r="O541" s="105"/>
    </row>
    <row r="542" spans="15:15" x14ac:dyDescent="0.25">
      <c r="O542" s="105"/>
    </row>
    <row r="543" spans="15:15" x14ac:dyDescent="0.25">
      <c r="O543" s="105"/>
    </row>
    <row r="544" spans="15:15" x14ac:dyDescent="0.25">
      <c r="O544" s="105"/>
    </row>
    <row r="545" spans="15:15" x14ac:dyDescent="0.25">
      <c r="O545" s="105"/>
    </row>
    <row r="546" spans="15:15" x14ac:dyDescent="0.25">
      <c r="O546" s="105"/>
    </row>
    <row r="547" spans="15:15" x14ac:dyDescent="0.25">
      <c r="O547" s="105"/>
    </row>
    <row r="548" spans="15:15" x14ac:dyDescent="0.25">
      <c r="O548" s="105"/>
    </row>
    <row r="549" spans="15:15" x14ac:dyDescent="0.25">
      <c r="O549" s="105"/>
    </row>
    <row r="550" spans="15:15" x14ac:dyDescent="0.25">
      <c r="O550" s="105"/>
    </row>
    <row r="551" spans="15:15" x14ac:dyDescent="0.25">
      <c r="O551" s="105"/>
    </row>
    <row r="552" spans="15:15" x14ac:dyDescent="0.25">
      <c r="O552" s="105"/>
    </row>
    <row r="553" spans="15:15" x14ac:dyDescent="0.25">
      <c r="O553" s="105"/>
    </row>
    <row r="554" spans="15:15" x14ac:dyDescent="0.25">
      <c r="O554" s="105"/>
    </row>
    <row r="555" spans="15:15" x14ac:dyDescent="0.25">
      <c r="O555" s="105"/>
    </row>
    <row r="556" spans="15:15" x14ac:dyDescent="0.25">
      <c r="O556" s="105"/>
    </row>
    <row r="557" spans="15:15" x14ac:dyDescent="0.25">
      <c r="O557" s="105"/>
    </row>
    <row r="558" spans="15:15" x14ac:dyDescent="0.25">
      <c r="O558" s="105"/>
    </row>
    <row r="559" spans="15:15" x14ac:dyDescent="0.25">
      <c r="O559" s="105"/>
    </row>
    <row r="560" spans="15:15" x14ac:dyDescent="0.25">
      <c r="O560" s="105"/>
    </row>
    <row r="561" spans="15:15" x14ac:dyDescent="0.25">
      <c r="O561" s="105"/>
    </row>
    <row r="562" spans="15:15" x14ac:dyDescent="0.25">
      <c r="O562" s="105"/>
    </row>
    <row r="563" spans="15:15" x14ac:dyDescent="0.25">
      <c r="O563" s="105"/>
    </row>
    <row r="564" spans="15:15" x14ac:dyDescent="0.25">
      <c r="O564" s="105"/>
    </row>
    <row r="565" spans="15:15" x14ac:dyDescent="0.25">
      <c r="O565" s="105"/>
    </row>
    <row r="566" spans="15:15" x14ac:dyDescent="0.25">
      <c r="O566" s="105"/>
    </row>
    <row r="567" spans="15:15" x14ac:dyDescent="0.25">
      <c r="O567" s="105"/>
    </row>
    <row r="568" spans="15:15" x14ac:dyDescent="0.25">
      <c r="O568" s="105"/>
    </row>
    <row r="569" spans="15:15" x14ac:dyDescent="0.25">
      <c r="O569" s="105"/>
    </row>
    <row r="570" spans="15:15" x14ac:dyDescent="0.25">
      <c r="O570" s="105"/>
    </row>
    <row r="571" spans="15:15" x14ac:dyDescent="0.25">
      <c r="O571" s="105"/>
    </row>
    <row r="572" spans="15:15" x14ac:dyDescent="0.25">
      <c r="O572" s="105"/>
    </row>
    <row r="573" spans="15:15" x14ac:dyDescent="0.25">
      <c r="O573" s="105"/>
    </row>
    <row r="574" spans="15:15" x14ac:dyDescent="0.25">
      <c r="O574" s="105"/>
    </row>
    <row r="575" spans="15:15" x14ac:dyDescent="0.25">
      <c r="O575" s="105"/>
    </row>
    <row r="576" spans="15:15" x14ac:dyDescent="0.25">
      <c r="O576" s="105"/>
    </row>
    <row r="577" spans="15:15" x14ac:dyDescent="0.25">
      <c r="O577" s="105"/>
    </row>
    <row r="578" spans="15:15" x14ac:dyDescent="0.25">
      <c r="O578" s="105"/>
    </row>
    <row r="579" spans="15:15" x14ac:dyDescent="0.25">
      <c r="O579" s="105"/>
    </row>
    <row r="580" spans="15:15" x14ac:dyDescent="0.25">
      <c r="O580" s="105"/>
    </row>
    <row r="581" spans="15:15" x14ac:dyDescent="0.25">
      <c r="O581" s="105"/>
    </row>
    <row r="582" spans="15:15" x14ac:dyDescent="0.25">
      <c r="O582" s="105"/>
    </row>
    <row r="583" spans="15:15" x14ac:dyDescent="0.25">
      <c r="O583" s="105"/>
    </row>
    <row r="584" spans="15:15" x14ac:dyDescent="0.25">
      <c r="O584" s="105"/>
    </row>
    <row r="585" spans="15:15" x14ac:dyDescent="0.25">
      <c r="O585" s="105"/>
    </row>
    <row r="586" spans="15:15" x14ac:dyDescent="0.25">
      <c r="O586" s="105"/>
    </row>
    <row r="587" spans="15:15" x14ac:dyDescent="0.25">
      <c r="O587" s="105"/>
    </row>
    <row r="588" spans="15:15" x14ac:dyDescent="0.25">
      <c r="O588" s="105"/>
    </row>
    <row r="589" spans="15:15" x14ac:dyDescent="0.25">
      <c r="O589" s="105"/>
    </row>
    <row r="590" spans="15:15" x14ac:dyDescent="0.25">
      <c r="O590" s="105"/>
    </row>
    <row r="591" spans="15:15" x14ac:dyDescent="0.25">
      <c r="O591" s="105"/>
    </row>
    <row r="592" spans="15:15" x14ac:dyDescent="0.25">
      <c r="O592" s="105"/>
    </row>
    <row r="593" spans="15:15" x14ac:dyDescent="0.25">
      <c r="O593" s="105"/>
    </row>
    <row r="594" spans="15:15" x14ac:dyDescent="0.25">
      <c r="O594" s="105"/>
    </row>
    <row r="595" spans="15:15" x14ac:dyDescent="0.25">
      <c r="O595" s="105"/>
    </row>
    <row r="596" spans="15:15" x14ac:dyDescent="0.25">
      <c r="O596" s="105"/>
    </row>
    <row r="597" spans="15:15" x14ac:dyDescent="0.25">
      <c r="O597" s="105"/>
    </row>
    <row r="598" spans="15:15" x14ac:dyDescent="0.25">
      <c r="O598" s="105"/>
    </row>
    <row r="599" spans="15:15" x14ac:dyDescent="0.25">
      <c r="O599" s="105"/>
    </row>
    <row r="600" spans="15:15" x14ac:dyDescent="0.25">
      <c r="O600" s="105"/>
    </row>
    <row r="601" spans="15:15" x14ac:dyDescent="0.25">
      <c r="O601" s="105"/>
    </row>
    <row r="602" spans="15:15" x14ac:dyDescent="0.25">
      <c r="O602" s="105"/>
    </row>
    <row r="603" spans="15:15" x14ac:dyDescent="0.25">
      <c r="O603" s="105"/>
    </row>
    <row r="604" spans="15:15" x14ac:dyDescent="0.25">
      <c r="O604" s="105"/>
    </row>
    <row r="605" spans="15:15" x14ac:dyDescent="0.25">
      <c r="O605" s="105"/>
    </row>
    <row r="606" spans="15:15" x14ac:dyDescent="0.25">
      <c r="O606" s="105"/>
    </row>
    <row r="607" spans="15:15" x14ac:dyDescent="0.25">
      <c r="O607" s="105"/>
    </row>
    <row r="608" spans="15:15" x14ac:dyDescent="0.25">
      <c r="O608" s="105"/>
    </row>
    <row r="609" spans="15:15" x14ac:dyDescent="0.25">
      <c r="O609" s="105"/>
    </row>
    <row r="610" spans="15:15" x14ac:dyDescent="0.25">
      <c r="O610" s="105"/>
    </row>
    <row r="611" spans="15:15" x14ac:dyDescent="0.25">
      <c r="O611" s="105"/>
    </row>
    <row r="612" spans="15:15" x14ac:dyDescent="0.25">
      <c r="O612" s="105"/>
    </row>
    <row r="613" spans="15:15" x14ac:dyDescent="0.25">
      <c r="O613" s="105"/>
    </row>
    <row r="614" spans="15:15" x14ac:dyDescent="0.25">
      <c r="O614" s="105"/>
    </row>
    <row r="615" spans="15:15" x14ac:dyDescent="0.25">
      <c r="O615" s="105"/>
    </row>
    <row r="616" spans="15:15" x14ac:dyDescent="0.25">
      <c r="O616" s="105"/>
    </row>
    <row r="617" spans="15:15" x14ac:dyDescent="0.25">
      <c r="O617" s="105"/>
    </row>
    <row r="618" spans="15:15" x14ac:dyDescent="0.25">
      <c r="O618" s="105"/>
    </row>
    <row r="619" spans="15:15" x14ac:dyDescent="0.25">
      <c r="O619" s="105"/>
    </row>
    <row r="620" spans="15:15" x14ac:dyDescent="0.25">
      <c r="O620" s="105"/>
    </row>
    <row r="621" spans="15:15" x14ac:dyDescent="0.25">
      <c r="O621" s="105"/>
    </row>
    <row r="622" spans="15:15" x14ac:dyDescent="0.25">
      <c r="O622" s="105"/>
    </row>
    <row r="623" spans="15:15" x14ac:dyDescent="0.25">
      <c r="O623" s="105"/>
    </row>
    <row r="624" spans="15:15" x14ac:dyDescent="0.25">
      <c r="O624" s="105"/>
    </row>
    <row r="625" spans="15:15" x14ac:dyDescent="0.25">
      <c r="O625" s="105"/>
    </row>
    <row r="626" spans="15:15" x14ac:dyDescent="0.25">
      <c r="O626" s="105"/>
    </row>
    <row r="627" spans="15:15" x14ac:dyDescent="0.25">
      <c r="O627" s="105"/>
    </row>
    <row r="628" spans="15:15" x14ac:dyDescent="0.25">
      <c r="O628" s="105"/>
    </row>
    <row r="629" spans="15:15" x14ac:dyDescent="0.25">
      <c r="O629" s="105"/>
    </row>
    <row r="630" spans="15:15" x14ac:dyDescent="0.25">
      <c r="O630" s="105"/>
    </row>
    <row r="631" spans="15:15" x14ac:dyDescent="0.25">
      <c r="O631" s="105"/>
    </row>
    <row r="632" spans="15:15" x14ac:dyDescent="0.25">
      <c r="O632" s="105"/>
    </row>
    <row r="633" spans="15:15" x14ac:dyDescent="0.25">
      <c r="O633" s="105"/>
    </row>
    <row r="634" spans="15:15" x14ac:dyDescent="0.25">
      <c r="O634" s="105"/>
    </row>
    <row r="635" spans="15:15" x14ac:dyDescent="0.25">
      <c r="O635" s="105"/>
    </row>
    <row r="636" spans="15:15" x14ac:dyDescent="0.25">
      <c r="O636" s="105"/>
    </row>
    <row r="637" spans="15:15" x14ac:dyDescent="0.25">
      <c r="O637" s="105"/>
    </row>
    <row r="638" spans="15:15" x14ac:dyDescent="0.25">
      <c r="O638" s="105"/>
    </row>
    <row r="639" spans="15:15" x14ac:dyDescent="0.25">
      <c r="O639" s="105"/>
    </row>
    <row r="640" spans="15:15" x14ac:dyDescent="0.25">
      <c r="O640" s="105"/>
    </row>
    <row r="641" spans="15:15" x14ac:dyDescent="0.25">
      <c r="O641" s="105"/>
    </row>
    <row r="642" spans="15:15" x14ac:dyDescent="0.25">
      <c r="O642" s="105"/>
    </row>
    <row r="643" spans="15:15" x14ac:dyDescent="0.25">
      <c r="O643" s="105"/>
    </row>
    <row r="644" spans="15:15" x14ac:dyDescent="0.25">
      <c r="O644" s="105"/>
    </row>
    <row r="645" spans="15:15" x14ac:dyDescent="0.25">
      <c r="O645" s="105"/>
    </row>
    <row r="646" spans="15:15" x14ac:dyDescent="0.25">
      <c r="O646" s="105"/>
    </row>
    <row r="647" spans="15:15" x14ac:dyDescent="0.25">
      <c r="O647" s="105"/>
    </row>
    <row r="648" spans="15:15" x14ac:dyDescent="0.25">
      <c r="O648" s="105"/>
    </row>
    <row r="649" spans="15:15" x14ac:dyDescent="0.25">
      <c r="O649" s="105"/>
    </row>
    <row r="650" spans="15:15" x14ac:dyDescent="0.25">
      <c r="O650" s="105"/>
    </row>
    <row r="651" spans="15:15" x14ac:dyDescent="0.25">
      <c r="O651" s="105"/>
    </row>
    <row r="652" spans="15:15" x14ac:dyDescent="0.25">
      <c r="O652" s="105"/>
    </row>
    <row r="653" spans="15:15" x14ac:dyDescent="0.25">
      <c r="O653" s="105"/>
    </row>
    <row r="654" spans="15:15" x14ac:dyDescent="0.25">
      <c r="O654" s="105"/>
    </row>
    <row r="655" spans="15:15" x14ac:dyDescent="0.25">
      <c r="O655" s="105"/>
    </row>
    <row r="656" spans="15:15" x14ac:dyDescent="0.25">
      <c r="O656" s="105"/>
    </row>
    <row r="657" spans="15:15" x14ac:dyDescent="0.25">
      <c r="O657" s="105"/>
    </row>
    <row r="658" spans="15:15" x14ac:dyDescent="0.25">
      <c r="O658" s="105"/>
    </row>
    <row r="659" spans="15:15" x14ac:dyDescent="0.25">
      <c r="O659" s="105"/>
    </row>
    <row r="660" spans="15:15" x14ac:dyDescent="0.25">
      <c r="O660" s="105"/>
    </row>
    <row r="661" spans="15:15" x14ac:dyDescent="0.25">
      <c r="O661" s="105"/>
    </row>
    <row r="662" spans="15:15" x14ac:dyDescent="0.25">
      <c r="O662" s="105"/>
    </row>
    <row r="663" spans="15:15" x14ac:dyDescent="0.25">
      <c r="O663" s="105"/>
    </row>
    <row r="664" spans="15:15" x14ac:dyDescent="0.25">
      <c r="O664" s="105"/>
    </row>
    <row r="665" spans="15:15" x14ac:dyDescent="0.25">
      <c r="O665" s="105"/>
    </row>
    <row r="666" spans="15:15" x14ac:dyDescent="0.25">
      <c r="O666" s="105"/>
    </row>
    <row r="667" spans="15:15" x14ac:dyDescent="0.25">
      <c r="O667" s="105"/>
    </row>
    <row r="668" spans="15:15" x14ac:dyDescent="0.25">
      <c r="O668" s="105"/>
    </row>
    <row r="669" spans="15:15" x14ac:dyDescent="0.25">
      <c r="O669" s="105"/>
    </row>
    <row r="670" spans="15:15" x14ac:dyDescent="0.25">
      <c r="O670" s="105"/>
    </row>
    <row r="671" spans="15:15" x14ac:dyDescent="0.25">
      <c r="O671" s="105"/>
    </row>
    <row r="672" spans="15:15" x14ac:dyDescent="0.25">
      <c r="O672" s="105"/>
    </row>
    <row r="673" spans="15:15" x14ac:dyDescent="0.25">
      <c r="O673" s="105"/>
    </row>
    <row r="674" spans="15:15" x14ac:dyDescent="0.25">
      <c r="O674" s="105"/>
    </row>
    <row r="675" spans="15:15" x14ac:dyDescent="0.25">
      <c r="O675" s="105"/>
    </row>
    <row r="676" spans="15:15" x14ac:dyDescent="0.25">
      <c r="O676" s="105"/>
    </row>
    <row r="677" spans="15:15" x14ac:dyDescent="0.25">
      <c r="O677" s="105"/>
    </row>
    <row r="678" spans="15:15" x14ac:dyDescent="0.25">
      <c r="O678" s="105"/>
    </row>
    <row r="679" spans="15:15" x14ac:dyDescent="0.25">
      <c r="O679" s="105"/>
    </row>
    <row r="680" spans="15:15" x14ac:dyDescent="0.25">
      <c r="O680" s="105"/>
    </row>
    <row r="681" spans="15:15" x14ac:dyDescent="0.25">
      <c r="O681" s="105"/>
    </row>
    <row r="682" spans="15:15" x14ac:dyDescent="0.25">
      <c r="O682" s="105"/>
    </row>
    <row r="683" spans="15:15" x14ac:dyDescent="0.25">
      <c r="O683" s="105"/>
    </row>
    <row r="684" spans="15:15" x14ac:dyDescent="0.25">
      <c r="O684" s="105"/>
    </row>
    <row r="685" spans="15:15" x14ac:dyDescent="0.25">
      <c r="O685" s="105"/>
    </row>
    <row r="686" spans="15:15" x14ac:dyDescent="0.25">
      <c r="O686" s="105"/>
    </row>
    <row r="687" spans="15:15" x14ac:dyDescent="0.25">
      <c r="O687" s="105"/>
    </row>
    <row r="688" spans="15:15" x14ac:dyDescent="0.25">
      <c r="O688" s="105"/>
    </row>
    <row r="689" spans="15:15" x14ac:dyDescent="0.25">
      <c r="O689" s="105"/>
    </row>
    <row r="690" spans="15:15" x14ac:dyDescent="0.25">
      <c r="O690" s="105"/>
    </row>
    <row r="691" spans="15:15" x14ac:dyDescent="0.25">
      <c r="O691" s="105"/>
    </row>
    <row r="692" spans="15:15" x14ac:dyDescent="0.25">
      <c r="O692" s="105"/>
    </row>
    <row r="693" spans="15:15" x14ac:dyDescent="0.25">
      <c r="O693" s="105"/>
    </row>
    <row r="694" spans="15:15" x14ac:dyDescent="0.25">
      <c r="O694" s="105"/>
    </row>
    <row r="695" spans="15:15" x14ac:dyDescent="0.25">
      <c r="O695" s="105"/>
    </row>
    <row r="696" spans="15:15" x14ac:dyDescent="0.25">
      <c r="O696" s="105"/>
    </row>
    <row r="697" spans="15:15" x14ac:dyDescent="0.25">
      <c r="O697" s="105"/>
    </row>
    <row r="698" spans="15:15" x14ac:dyDescent="0.25">
      <c r="O698" s="105"/>
    </row>
    <row r="699" spans="15:15" x14ac:dyDescent="0.25">
      <c r="O699" s="105"/>
    </row>
    <row r="700" spans="15:15" x14ac:dyDescent="0.25">
      <c r="O700" s="105"/>
    </row>
    <row r="701" spans="15:15" x14ac:dyDescent="0.25">
      <c r="O701" s="105"/>
    </row>
    <row r="702" spans="15:15" x14ac:dyDescent="0.25">
      <c r="O702" s="105"/>
    </row>
    <row r="703" spans="15:15" x14ac:dyDescent="0.25">
      <c r="O703" s="105"/>
    </row>
    <row r="704" spans="15:15" x14ac:dyDescent="0.25">
      <c r="O704" s="105"/>
    </row>
    <row r="705" spans="15:15" x14ac:dyDescent="0.25">
      <c r="O705" s="105"/>
    </row>
    <row r="706" spans="15:15" x14ac:dyDescent="0.25">
      <c r="O706" s="105"/>
    </row>
    <row r="707" spans="15:15" x14ac:dyDescent="0.25">
      <c r="O707" s="105"/>
    </row>
    <row r="708" spans="15:15" x14ac:dyDescent="0.25">
      <c r="O708" s="105"/>
    </row>
    <row r="709" spans="15:15" x14ac:dyDescent="0.25">
      <c r="O709" s="105"/>
    </row>
    <row r="710" spans="15:15" x14ac:dyDescent="0.25">
      <c r="O710" s="105"/>
    </row>
    <row r="711" spans="15:15" x14ac:dyDescent="0.25">
      <c r="O711" s="105"/>
    </row>
    <row r="712" spans="15:15" x14ac:dyDescent="0.25">
      <c r="O712" s="105"/>
    </row>
    <row r="713" spans="15:15" x14ac:dyDescent="0.25">
      <c r="O713" s="105"/>
    </row>
    <row r="714" spans="15:15" x14ac:dyDescent="0.25">
      <c r="O714" s="105"/>
    </row>
    <row r="715" spans="15:15" x14ac:dyDescent="0.25">
      <c r="O715" s="105"/>
    </row>
    <row r="716" spans="15:15" x14ac:dyDescent="0.25">
      <c r="O716" s="105"/>
    </row>
    <row r="717" spans="15:15" x14ac:dyDescent="0.25">
      <c r="O717" s="105"/>
    </row>
    <row r="718" spans="15:15" x14ac:dyDescent="0.25">
      <c r="O718" s="105"/>
    </row>
    <row r="719" spans="15:15" x14ac:dyDescent="0.25">
      <c r="O719" s="105"/>
    </row>
    <row r="720" spans="15:15" x14ac:dyDescent="0.25">
      <c r="O720" s="105"/>
    </row>
    <row r="721" spans="15:15" x14ac:dyDescent="0.25">
      <c r="O721" s="105"/>
    </row>
    <row r="722" spans="15:15" x14ac:dyDescent="0.25">
      <c r="O722" s="105"/>
    </row>
    <row r="723" spans="15:15" x14ac:dyDescent="0.25">
      <c r="O723" s="105"/>
    </row>
    <row r="724" spans="15:15" x14ac:dyDescent="0.25">
      <c r="O724" s="105"/>
    </row>
    <row r="725" spans="15:15" x14ac:dyDescent="0.25">
      <c r="O725" s="105"/>
    </row>
    <row r="726" spans="15:15" x14ac:dyDescent="0.25">
      <c r="O726" s="105"/>
    </row>
    <row r="727" spans="15:15" x14ac:dyDescent="0.25">
      <c r="O727" s="105"/>
    </row>
    <row r="728" spans="15:15" x14ac:dyDescent="0.25">
      <c r="O728" s="105"/>
    </row>
    <row r="729" spans="15:15" x14ac:dyDescent="0.25">
      <c r="O729" s="105"/>
    </row>
    <row r="730" spans="15:15" x14ac:dyDescent="0.25">
      <c r="O730" s="105"/>
    </row>
    <row r="731" spans="15:15" x14ac:dyDescent="0.25">
      <c r="O731" s="105"/>
    </row>
    <row r="732" spans="15:15" x14ac:dyDescent="0.25">
      <c r="O732" s="105"/>
    </row>
    <row r="733" spans="15:15" x14ac:dyDescent="0.25">
      <c r="O733" s="105"/>
    </row>
    <row r="734" spans="15:15" x14ac:dyDescent="0.25">
      <c r="O734" s="105"/>
    </row>
    <row r="735" spans="15:15" x14ac:dyDescent="0.25">
      <c r="O735" s="105"/>
    </row>
    <row r="736" spans="15:15" x14ac:dyDescent="0.25">
      <c r="O736" s="105"/>
    </row>
    <row r="737" spans="15:15" x14ac:dyDescent="0.25">
      <c r="O737" s="105"/>
    </row>
    <row r="738" spans="15:15" x14ac:dyDescent="0.25">
      <c r="O738" s="105"/>
    </row>
    <row r="739" spans="15:15" x14ac:dyDescent="0.25">
      <c r="O739" s="105"/>
    </row>
    <row r="740" spans="15:15" x14ac:dyDescent="0.25">
      <c r="O740" s="105"/>
    </row>
    <row r="741" spans="15:15" x14ac:dyDescent="0.25">
      <c r="O741" s="105"/>
    </row>
    <row r="742" spans="15:15" x14ac:dyDescent="0.25">
      <c r="O742" s="105"/>
    </row>
    <row r="743" spans="15:15" x14ac:dyDescent="0.25">
      <c r="O743" s="105"/>
    </row>
    <row r="744" spans="15:15" x14ac:dyDescent="0.25">
      <c r="O744" s="105"/>
    </row>
    <row r="745" spans="15:15" x14ac:dyDescent="0.25">
      <c r="O745" s="105"/>
    </row>
    <row r="746" spans="15:15" x14ac:dyDescent="0.25">
      <c r="O746" s="105"/>
    </row>
    <row r="747" spans="15:15" x14ac:dyDescent="0.25">
      <c r="O747" s="105"/>
    </row>
    <row r="748" spans="15:15" x14ac:dyDescent="0.25">
      <c r="O748" s="105"/>
    </row>
    <row r="749" spans="15:15" x14ac:dyDescent="0.25">
      <c r="O749" s="105"/>
    </row>
    <row r="750" spans="15:15" x14ac:dyDescent="0.25">
      <c r="O750" s="105"/>
    </row>
    <row r="751" spans="15:15" x14ac:dyDescent="0.25">
      <c r="O751" s="105"/>
    </row>
    <row r="752" spans="15:15" x14ac:dyDescent="0.25">
      <c r="O752" s="105"/>
    </row>
    <row r="753" spans="15:15" x14ac:dyDescent="0.25">
      <c r="O753" s="105"/>
    </row>
    <row r="754" spans="15:15" x14ac:dyDescent="0.25">
      <c r="O754" s="105"/>
    </row>
    <row r="755" spans="15:15" x14ac:dyDescent="0.25">
      <c r="O755" s="105"/>
    </row>
    <row r="756" spans="15:15" x14ac:dyDescent="0.25">
      <c r="O756" s="105"/>
    </row>
    <row r="757" spans="15:15" x14ac:dyDescent="0.25">
      <c r="O757" s="105"/>
    </row>
    <row r="758" spans="15:15" x14ac:dyDescent="0.25">
      <c r="O758" s="105"/>
    </row>
    <row r="759" spans="15:15" x14ac:dyDescent="0.25">
      <c r="O759" s="105"/>
    </row>
    <row r="760" spans="15:15" x14ac:dyDescent="0.25">
      <c r="O760" s="105"/>
    </row>
    <row r="761" spans="15:15" x14ac:dyDescent="0.25">
      <c r="O761" s="105"/>
    </row>
    <row r="762" spans="15:15" x14ac:dyDescent="0.25">
      <c r="O762" s="105"/>
    </row>
    <row r="763" spans="15:15" x14ac:dyDescent="0.25">
      <c r="O763" s="105"/>
    </row>
    <row r="764" spans="15:15" x14ac:dyDescent="0.25">
      <c r="O764" s="105"/>
    </row>
    <row r="765" spans="15:15" x14ac:dyDescent="0.25">
      <c r="O765" s="105"/>
    </row>
    <row r="766" spans="15:15" x14ac:dyDescent="0.25">
      <c r="O766" s="105"/>
    </row>
    <row r="767" spans="15:15" x14ac:dyDescent="0.25">
      <c r="O767" s="105"/>
    </row>
    <row r="768" spans="15:15" x14ac:dyDescent="0.25">
      <c r="O768" s="105"/>
    </row>
    <row r="769" spans="15:15" x14ac:dyDescent="0.25">
      <c r="O769" s="105"/>
    </row>
    <row r="770" spans="15:15" x14ac:dyDescent="0.25">
      <c r="O770" s="105"/>
    </row>
    <row r="771" spans="15:15" x14ac:dyDescent="0.25">
      <c r="O771" s="105"/>
    </row>
    <row r="772" spans="15:15" x14ac:dyDescent="0.25">
      <c r="O772" s="105"/>
    </row>
    <row r="773" spans="15:15" x14ac:dyDescent="0.25">
      <c r="O773" s="105"/>
    </row>
    <row r="774" spans="15:15" x14ac:dyDescent="0.25">
      <c r="O774" s="105"/>
    </row>
    <row r="775" spans="15:15" x14ac:dyDescent="0.25">
      <c r="O775" s="105"/>
    </row>
    <row r="776" spans="15:15" x14ac:dyDescent="0.25">
      <c r="O776" s="105"/>
    </row>
    <row r="777" spans="15:15" x14ac:dyDescent="0.25">
      <c r="O777" s="105"/>
    </row>
    <row r="778" spans="15:15" x14ac:dyDescent="0.25">
      <c r="O778" s="105"/>
    </row>
    <row r="779" spans="15:15" x14ac:dyDescent="0.25">
      <c r="O779" s="105"/>
    </row>
    <row r="780" spans="15:15" x14ac:dyDescent="0.25">
      <c r="O780" s="105"/>
    </row>
    <row r="781" spans="15:15" x14ac:dyDescent="0.25">
      <c r="O781" s="105"/>
    </row>
    <row r="782" spans="15:15" x14ac:dyDescent="0.25">
      <c r="O782" s="105"/>
    </row>
    <row r="783" spans="15:15" x14ac:dyDescent="0.25">
      <c r="O783" s="105"/>
    </row>
    <row r="784" spans="15:15" x14ac:dyDescent="0.25">
      <c r="O784" s="105"/>
    </row>
    <row r="785" spans="15:15" x14ac:dyDescent="0.25">
      <c r="O785" s="105"/>
    </row>
    <row r="786" spans="15:15" x14ac:dyDescent="0.25">
      <c r="O786" s="105"/>
    </row>
    <row r="787" spans="15:15" x14ac:dyDescent="0.25">
      <c r="O787" s="105"/>
    </row>
    <row r="788" spans="15:15" x14ac:dyDescent="0.25">
      <c r="O788" s="105"/>
    </row>
    <row r="789" spans="15:15" x14ac:dyDescent="0.25">
      <c r="O789" s="105"/>
    </row>
    <row r="790" spans="15:15" x14ac:dyDescent="0.25">
      <c r="O790" s="105"/>
    </row>
    <row r="791" spans="15:15" x14ac:dyDescent="0.25">
      <c r="O791" s="105"/>
    </row>
    <row r="792" spans="15:15" x14ac:dyDescent="0.25">
      <c r="O792" s="105"/>
    </row>
    <row r="793" spans="15:15" x14ac:dyDescent="0.25">
      <c r="O793" s="105"/>
    </row>
    <row r="794" spans="15:15" x14ac:dyDescent="0.25">
      <c r="O794" s="105"/>
    </row>
    <row r="795" spans="15:15" x14ac:dyDescent="0.25">
      <c r="O795" s="105"/>
    </row>
    <row r="796" spans="15:15" x14ac:dyDescent="0.25">
      <c r="O796" s="105"/>
    </row>
    <row r="797" spans="15:15" x14ac:dyDescent="0.25">
      <c r="O797" s="105"/>
    </row>
    <row r="798" spans="15:15" x14ac:dyDescent="0.25">
      <c r="O798" s="105"/>
    </row>
    <row r="799" spans="15:15" x14ac:dyDescent="0.25">
      <c r="O799" s="105"/>
    </row>
    <row r="800" spans="15:15" x14ac:dyDescent="0.25">
      <c r="O800" s="105"/>
    </row>
    <row r="801" spans="15:15" x14ac:dyDescent="0.25">
      <c r="O801" s="105"/>
    </row>
    <row r="802" spans="15:15" x14ac:dyDescent="0.25">
      <c r="O802" s="105"/>
    </row>
    <row r="803" spans="15:15" x14ac:dyDescent="0.25">
      <c r="O803" s="105"/>
    </row>
    <row r="804" spans="15:15" x14ac:dyDescent="0.25">
      <c r="O804" s="105"/>
    </row>
    <row r="805" spans="15:15" x14ac:dyDescent="0.25">
      <c r="O805" s="105"/>
    </row>
    <row r="806" spans="15:15" x14ac:dyDescent="0.25">
      <c r="O806" s="105"/>
    </row>
    <row r="807" spans="15:15" x14ac:dyDescent="0.25">
      <c r="O807" s="105"/>
    </row>
    <row r="808" spans="15:15" x14ac:dyDescent="0.25">
      <c r="O808" s="105"/>
    </row>
    <row r="809" spans="15:15" x14ac:dyDescent="0.25">
      <c r="O809" s="105"/>
    </row>
    <row r="810" spans="15:15" x14ac:dyDescent="0.25">
      <c r="O810" s="105"/>
    </row>
    <row r="811" spans="15:15" x14ac:dyDescent="0.25">
      <c r="O811" s="105"/>
    </row>
    <row r="812" spans="15:15" x14ac:dyDescent="0.25">
      <c r="O812" s="105"/>
    </row>
    <row r="813" spans="15:15" x14ac:dyDescent="0.25">
      <c r="O813" s="105"/>
    </row>
    <row r="814" spans="15:15" x14ac:dyDescent="0.25">
      <c r="O814" s="105"/>
    </row>
    <row r="815" spans="15:15" x14ac:dyDescent="0.25">
      <c r="O815" s="105"/>
    </row>
    <row r="816" spans="15:15" x14ac:dyDescent="0.25">
      <c r="O816" s="105"/>
    </row>
    <row r="817" spans="15:15" x14ac:dyDescent="0.25">
      <c r="O817" s="105"/>
    </row>
    <row r="818" spans="15:15" x14ac:dyDescent="0.25">
      <c r="O818" s="105"/>
    </row>
    <row r="819" spans="15:15" x14ac:dyDescent="0.25">
      <c r="O819" s="105"/>
    </row>
    <row r="820" spans="15:15" x14ac:dyDescent="0.25">
      <c r="O820" s="105"/>
    </row>
    <row r="821" spans="15:15" x14ac:dyDescent="0.25">
      <c r="O821" s="105"/>
    </row>
    <row r="822" spans="15:15" x14ac:dyDescent="0.25">
      <c r="O822" s="105"/>
    </row>
    <row r="823" spans="15:15" x14ac:dyDescent="0.25">
      <c r="O823" s="105"/>
    </row>
    <row r="824" spans="15:15" x14ac:dyDescent="0.25">
      <c r="O824" s="105"/>
    </row>
    <row r="825" spans="15:15" x14ac:dyDescent="0.25">
      <c r="O825" s="105"/>
    </row>
    <row r="826" spans="15:15" x14ac:dyDescent="0.25">
      <c r="O826" s="105"/>
    </row>
    <row r="827" spans="15:15" x14ac:dyDescent="0.25">
      <c r="O827" s="105"/>
    </row>
    <row r="828" spans="15:15" x14ac:dyDescent="0.25">
      <c r="O828" s="105"/>
    </row>
    <row r="829" spans="15:15" x14ac:dyDescent="0.25">
      <c r="O829" s="105"/>
    </row>
    <row r="830" spans="15:15" x14ac:dyDescent="0.25">
      <c r="O830" s="105"/>
    </row>
    <row r="831" spans="15:15" x14ac:dyDescent="0.25">
      <c r="O831" s="105"/>
    </row>
    <row r="832" spans="15:15" x14ac:dyDescent="0.25">
      <c r="O832" s="105"/>
    </row>
    <row r="833" spans="15:15" x14ac:dyDescent="0.25">
      <c r="O833" s="105"/>
    </row>
    <row r="834" spans="15:15" x14ac:dyDescent="0.25">
      <c r="O834" s="105"/>
    </row>
    <row r="835" spans="15:15" x14ac:dyDescent="0.25">
      <c r="O835" s="105"/>
    </row>
    <row r="836" spans="15:15" x14ac:dyDescent="0.25">
      <c r="O836" s="105"/>
    </row>
    <row r="837" spans="15:15" x14ac:dyDescent="0.25">
      <c r="O837" s="105"/>
    </row>
    <row r="838" spans="15:15" x14ac:dyDescent="0.25">
      <c r="O838" s="105"/>
    </row>
    <row r="839" spans="15:15" x14ac:dyDescent="0.25">
      <c r="O839" s="105"/>
    </row>
    <row r="840" spans="15:15" x14ac:dyDescent="0.25">
      <c r="O840" s="105"/>
    </row>
    <row r="841" spans="15:15" x14ac:dyDescent="0.25">
      <c r="O841" s="105"/>
    </row>
    <row r="842" spans="15:15" x14ac:dyDescent="0.25">
      <c r="O842" s="105"/>
    </row>
    <row r="843" spans="15:15" x14ac:dyDescent="0.25">
      <c r="O843" s="105"/>
    </row>
    <row r="844" spans="15:15" x14ac:dyDescent="0.25">
      <c r="O844" s="105"/>
    </row>
    <row r="845" spans="15:15" x14ac:dyDescent="0.25">
      <c r="O845" s="105"/>
    </row>
    <row r="846" spans="15:15" x14ac:dyDescent="0.25">
      <c r="O846" s="105"/>
    </row>
    <row r="847" spans="15:15" x14ac:dyDescent="0.25">
      <c r="O847" s="105"/>
    </row>
    <row r="848" spans="15:15" x14ac:dyDescent="0.25">
      <c r="O848" s="105"/>
    </row>
    <row r="849" spans="15:15" x14ac:dyDescent="0.25">
      <c r="O849" s="105"/>
    </row>
    <row r="850" spans="15:15" x14ac:dyDescent="0.25">
      <c r="O850" s="105"/>
    </row>
    <row r="851" spans="15:15" x14ac:dyDescent="0.25">
      <c r="O851" s="105"/>
    </row>
    <row r="852" spans="15:15" x14ac:dyDescent="0.25">
      <c r="O852" s="105"/>
    </row>
    <row r="853" spans="15:15" x14ac:dyDescent="0.25">
      <c r="O853" s="105"/>
    </row>
    <row r="854" spans="15:15" x14ac:dyDescent="0.25">
      <c r="O854" s="105"/>
    </row>
    <row r="855" spans="15:15" x14ac:dyDescent="0.25">
      <c r="O855" s="105"/>
    </row>
    <row r="856" spans="15:15" x14ac:dyDescent="0.25">
      <c r="O856" s="105"/>
    </row>
    <row r="857" spans="15:15" x14ac:dyDescent="0.25">
      <c r="O857" s="105"/>
    </row>
    <row r="858" spans="15:15" x14ac:dyDescent="0.25">
      <c r="O858" s="105"/>
    </row>
    <row r="859" spans="15:15" x14ac:dyDescent="0.25">
      <c r="O859" s="105"/>
    </row>
    <row r="860" spans="15:15" x14ac:dyDescent="0.25">
      <c r="O860" s="105"/>
    </row>
    <row r="861" spans="15:15" x14ac:dyDescent="0.25">
      <c r="O861" s="105"/>
    </row>
    <row r="862" spans="15:15" x14ac:dyDescent="0.25">
      <c r="O862" s="105"/>
    </row>
    <row r="863" spans="15:15" x14ac:dyDescent="0.25">
      <c r="O863" s="105"/>
    </row>
    <row r="864" spans="15:15" x14ac:dyDescent="0.25">
      <c r="O864" s="105"/>
    </row>
    <row r="865" spans="15:15" x14ac:dyDescent="0.25">
      <c r="O865" s="105"/>
    </row>
    <row r="866" spans="15:15" x14ac:dyDescent="0.25">
      <c r="O866" s="105"/>
    </row>
    <row r="867" spans="15:15" x14ac:dyDescent="0.25">
      <c r="O867" s="105"/>
    </row>
    <row r="868" spans="15:15" x14ac:dyDescent="0.25">
      <c r="O868" s="105"/>
    </row>
    <row r="869" spans="15:15" x14ac:dyDescent="0.25">
      <c r="O869" s="105"/>
    </row>
    <row r="870" spans="15:15" x14ac:dyDescent="0.25">
      <c r="O870" s="105"/>
    </row>
    <row r="871" spans="15:15" x14ac:dyDescent="0.25">
      <c r="O871" s="105"/>
    </row>
    <row r="872" spans="15:15" x14ac:dyDescent="0.25">
      <c r="O872" s="105"/>
    </row>
    <row r="873" spans="15:15" x14ac:dyDescent="0.25">
      <c r="O873" s="105"/>
    </row>
    <row r="874" spans="15:15" x14ac:dyDescent="0.25">
      <c r="O874" s="105"/>
    </row>
    <row r="875" spans="15:15" x14ac:dyDescent="0.25">
      <c r="O875" s="105"/>
    </row>
    <row r="876" spans="15:15" x14ac:dyDescent="0.25">
      <c r="O876" s="105"/>
    </row>
    <row r="877" spans="15:15" x14ac:dyDescent="0.25">
      <c r="O877" s="105"/>
    </row>
    <row r="878" spans="15:15" x14ac:dyDescent="0.25">
      <c r="O878" s="105"/>
    </row>
    <row r="879" spans="15:15" x14ac:dyDescent="0.25">
      <c r="O879" s="105"/>
    </row>
    <row r="880" spans="15:15" x14ac:dyDescent="0.25">
      <c r="O880" s="105"/>
    </row>
    <row r="881" spans="15:15" x14ac:dyDescent="0.25">
      <c r="O881" s="105"/>
    </row>
    <row r="882" spans="15:15" x14ac:dyDescent="0.25">
      <c r="O882" s="105"/>
    </row>
    <row r="883" spans="15:15" x14ac:dyDescent="0.25">
      <c r="O883" s="105"/>
    </row>
  </sheetData>
  <conditionalFormatting sqref="A10:B13 D10:L13 A14:M15 K27:K32 A1:M4 A5:L5 A6:M9">
    <cfRule type="expression" dxfId="114" priority="66">
      <formula>INDIRECT("K"&amp;ROW())="Complete"</formula>
    </cfRule>
  </conditionalFormatting>
  <conditionalFormatting sqref="L1:L1048576">
    <cfRule type="containsText" dxfId="113" priority="1" operator="containsText" text="Critical">
      <formula>NOT(ISERROR(SEARCH("Critical",L1)))</formula>
    </cfRule>
    <cfRule type="containsText" dxfId="112" priority="12" operator="containsText" text="Vendor">
      <formula>NOT(ISERROR(SEARCH("Vendor",L1)))</formula>
    </cfRule>
    <cfRule type="containsText" dxfId="111" priority="59" operator="containsText" text="Unknown">
      <formula>NOT(ISERROR(SEARCH("Unknown",L1)))</formula>
    </cfRule>
    <cfRule type="containsText" dxfId="110" priority="60" operator="containsText" text="Blocked">
      <formula>NOT(ISERROR(SEARCH("Blocked",L1)))</formula>
    </cfRule>
    <cfRule type="containsText" dxfId="109" priority="61" operator="containsText" text="Not Yet Due">
      <formula>NOT(ISERROR(SEARCH("Not Yet Due",L1)))</formula>
    </cfRule>
    <cfRule type="containsText" dxfId="108" priority="62" operator="containsText" text="Overdue">
      <formula>NOT(ISERROR(SEARCH("Overdue",L1)))</formula>
    </cfRule>
    <cfRule type="beginsWith" dxfId="107" priority="63" operator="beginsWith" text="Incomplete">
      <formula>LEFT(L1,LEN("Incomplete"))="Incomplete"</formula>
    </cfRule>
    <cfRule type="beginsWith" dxfId="106" priority="64" operator="beginsWith" text="Complete">
      <formula>LEFT(L1,LEN("Complete"))="Complete"</formula>
    </cfRule>
    <cfRule type="containsText" dxfId="105" priority="65" operator="containsText" text="In Progress">
      <formula>NOT(ISERROR(SEARCH("In Progress",L1)))</formula>
    </cfRule>
  </conditionalFormatting>
  <conditionalFormatting sqref="B2:AA4 B5:L5 N5:AA5 B6:AA883">
    <cfRule type="expression" dxfId="104" priority="23">
      <formula>INDIRECT("l"&amp;ROW())="Complete"</formula>
    </cfRule>
  </conditionalFormatting>
  <conditionalFormatting sqref="J19:J21">
    <cfRule type="expression" dxfId="103" priority="10">
      <formula>INDIRECT("l"&amp;ROW())="Complete"</formula>
    </cfRule>
  </conditionalFormatting>
  <conditionalFormatting sqref="I16:L16">
    <cfRule type="expression" dxfId="102" priority="8">
      <formula>INDIRECT("K"&amp;ROW())="Complete"</formula>
    </cfRule>
  </conditionalFormatting>
  <conditionalFormatting sqref="D24:L26">
    <cfRule type="expression" dxfId="101" priority="6">
      <formula>INDIRECT("K"&amp;ROW())="Complete"</formula>
    </cfRule>
  </conditionalFormatting>
  <conditionalFormatting sqref="K18">
    <cfRule type="expression" dxfId="100" priority="4">
      <formula>INDIRECT("K"&amp;ROW())="Complete"</formula>
    </cfRule>
  </conditionalFormatting>
  <pageMargins left="0.25" right="0.25" top="0.5" bottom="0.35" header="0.05" footer="0.05"/>
  <pageSetup scale="94" fitToHeight="0" orientation="landscape" r:id="rId1"/>
  <headerFooter>
    <oddHeader>&amp;L&amp;"+,Bold"&amp;20Transportation Transition:&amp;"+,Regular"&amp;18 Action Items</oddHeader>
    <oddFooter>&amp;L&amp;"-,Bold" Confidential&amp;C&amp;D&amp;RPage &amp;P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899E3917-2C30-42D7-A571-96408DCC9577}">
          <x14:formula1>
            <xm:f>'Data Validation'!$C$2:$C$10</xm:f>
          </x14:formula1>
          <xm:sqref>L2:L883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21047-22F6-4E6E-B166-3AC02AA4974E}">
  <dimension ref="A1:J6"/>
  <sheetViews>
    <sheetView view="pageLayout" zoomScaleNormal="100" workbookViewId="0">
      <selection activeCell="G5" sqref="G5"/>
    </sheetView>
  </sheetViews>
  <sheetFormatPr defaultRowHeight="12.75" x14ac:dyDescent="0.25"/>
  <cols>
    <col min="1" max="1" width="3.85546875" style="20" customWidth="1"/>
    <col min="2" max="2" width="6.28515625" style="21" customWidth="1"/>
    <col min="3" max="3" width="9.7109375" style="21" customWidth="1"/>
    <col min="4" max="4" width="7.5703125" style="22" customWidth="1"/>
    <col min="5" max="5" width="6.85546875" style="22" customWidth="1"/>
    <col min="6" max="6" width="30.140625" style="23" customWidth="1"/>
    <col min="7" max="7" width="31" style="23" customWidth="1"/>
    <col min="8" max="8" width="11.5703125" style="21" customWidth="1"/>
    <col min="9" max="9" width="9" style="21" customWidth="1"/>
    <col min="10" max="10" width="18.28515625" style="23" customWidth="1"/>
    <col min="11" max="16384" width="9.140625" style="9"/>
  </cols>
  <sheetData>
    <row r="1" spans="1:10" ht="30.75" customHeight="1" x14ac:dyDescent="0.25">
      <c r="A1" s="41" t="s">
        <v>32</v>
      </c>
      <c r="B1" s="42" t="s">
        <v>54</v>
      </c>
      <c r="C1" s="42" t="s">
        <v>48</v>
      </c>
      <c r="D1" s="43" t="s">
        <v>55</v>
      </c>
      <c r="E1" s="43" t="s">
        <v>56</v>
      </c>
      <c r="F1" s="44" t="s">
        <v>57</v>
      </c>
      <c r="G1" s="44" t="s">
        <v>58</v>
      </c>
      <c r="H1" s="42" t="s">
        <v>59</v>
      </c>
      <c r="I1" s="42" t="s">
        <v>7</v>
      </c>
      <c r="J1" s="45" t="s">
        <v>53</v>
      </c>
    </row>
    <row r="2" spans="1:10" ht="36" x14ac:dyDescent="0.25">
      <c r="A2" s="46">
        <v>1.01</v>
      </c>
      <c r="B2" s="10" t="s">
        <v>210</v>
      </c>
      <c r="C2" s="17" t="s">
        <v>250</v>
      </c>
      <c r="D2" s="18">
        <v>43413</v>
      </c>
      <c r="E2" s="18">
        <v>43420</v>
      </c>
      <c r="F2" s="19" t="s">
        <v>211</v>
      </c>
      <c r="G2" s="19" t="s">
        <v>246</v>
      </c>
      <c r="H2" s="17" t="s">
        <v>248</v>
      </c>
      <c r="I2" s="10" t="s">
        <v>23</v>
      </c>
      <c r="J2" s="47" t="s">
        <v>212</v>
      </c>
    </row>
    <row r="3" spans="1:10" ht="24" x14ac:dyDescent="0.25">
      <c r="A3" s="46">
        <v>1.02</v>
      </c>
      <c r="B3" s="10" t="s">
        <v>210</v>
      </c>
      <c r="C3" s="17"/>
      <c r="D3" s="18">
        <v>43413</v>
      </c>
      <c r="E3" s="18">
        <v>43424</v>
      </c>
      <c r="F3" s="19" t="s">
        <v>425</v>
      </c>
      <c r="G3" s="19" t="s">
        <v>426</v>
      </c>
      <c r="H3" s="17" t="s">
        <v>248</v>
      </c>
      <c r="I3" s="10" t="s">
        <v>23</v>
      </c>
      <c r="J3" s="47"/>
    </row>
    <row r="4" spans="1:10" ht="48" x14ac:dyDescent="0.25">
      <c r="A4" s="46">
        <v>2.0099999999999998</v>
      </c>
      <c r="B4" s="10" t="s">
        <v>210</v>
      </c>
      <c r="C4" s="17"/>
      <c r="D4" s="18">
        <v>43434</v>
      </c>
      <c r="E4" s="18"/>
      <c r="F4" s="19" t="s">
        <v>470</v>
      </c>
      <c r="G4" s="19" t="s">
        <v>493</v>
      </c>
      <c r="H4" s="17"/>
      <c r="I4" s="10"/>
      <c r="J4" s="47"/>
    </row>
    <row r="5" spans="1:10" x14ac:dyDescent="0.25">
      <c r="A5" s="46"/>
      <c r="B5" s="10"/>
      <c r="C5" s="17"/>
      <c r="D5" s="18"/>
      <c r="E5" s="18"/>
      <c r="F5" s="19"/>
      <c r="G5" s="19"/>
      <c r="H5" s="17"/>
      <c r="I5" s="10"/>
      <c r="J5" s="47"/>
    </row>
    <row r="6" spans="1:10" x14ac:dyDescent="0.25">
      <c r="A6" s="48"/>
      <c r="B6" s="49"/>
      <c r="C6" s="49"/>
      <c r="D6" s="50"/>
      <c r="E6" s="50"/>
      <c r="F6" s="51"/>
      <c r="G6" s="51"/>
      <c r="H6" s="49"/>
      <c r="I6" s="49"/>
      <c r="J6" s="52"/>
    </row>
  </sheetData>
  <dataConsolidate/>
  <conditionalFormatting sqref="C2:H6">
    <cfRule type="expression" dxfId="67" priority="8">
      <formula>INDIRECT("I"&amp;ROW())="Resolved"</formula>
    </cfRule>
  </conditionalFormatting>
  <conditionalFormatting sqref="I1:I1048576">
    <cfRule type="containsText" dxfId="66" priority="1" operator="containsText" text="Unknown">
      <formula>NOT(ISERROR(SEARCH("Unknown",I1)))</formula>
    </cfRule>
    <cfRule type="containsText" dxfId="65" priority="2" operator="containsText" text="Blocked">
      <formula>NOT(ISERROR(SEARCH("Blocked",I1)))</formula>
    </cfRule>
    <cfRule type="containsText" dxfId="64" priority="3" operator="containsText" text="Not Yet Due">
      <formula>NOT(ISERROR(SEARCH("Not Yet Due",I1)))</formula>
    </cfRule>
    <cfRule type="containsText" dxfId="63" priority="4" operator="containsText" text="Overdue">
      <formula>NOT(ISERROR(SEARCH("Overdue",I1)))</formula>
    </cfRule>
    <cfRule type="beginsWith" dxfId="62" priority="5" operator="beginsWith" text="Unresolved">
      <formula>LEFT(I1,LEN("Unresolved"))="Unresolved"</formula>
    </cfRule>
    <cfRule type="beginsWith" dxfId="61" priority="6" operator="beginsWith" text="Resolved">
      <formula>LEFT(I1,LEN("Resolved"))="Resolved"</formula>
    </cfRule>
    <cfRule type="containsText" dxfId="60" priority="7" operator="containsText" text="In Progress">
      <formula>NOT(ISERROR(SEARCH("In Progress",I1)))</formula>
    </cfRule>
  </conditionalFormatting>
  <conditionalFormatting sqref="B1:B1048576">
    <cfRule type="beginsWith" dxfId="59" priority="9" operator="beginsWith" text="Issue">
      <formula>LEFT(B1,LEN("Issue"))="Issue"</formula>
    </cfRule>
    <cfRule type="endsWith" dxfId="58" priority="10" operator="endsWith" text="Risk">
      <formula>RIGHT(B1,LEN("Risk"))="Risk"</formula>
    </cfRule>
  </conditionalFormatting>
  <dataValidations count="1">
    <dataValidation type="list" allowBlank="1" showInputMessage="1" showErrorMessage="1" sqref="B2:B6" xr:uid="{19148056-38E5-4C4B-B6F9-53F8A2BA4DA2}">
      <formula1>"Risk,Issue"</formula1>
    </dataValidation>
  </dataValidations>
  <pageMargins left="0.25" right="0.10416666666666667" top="0.75" bottom="0.75" header="0.3" footer="0.3"/>
  <pageSetup orientation="landscape" r:id="rId1"/>
  <headerFooter>
    <oddHeader>&amp;L&amp;"+,Bold"&amp;20Transportation Transition:&amp;"+,Regular" &amp;18Risks and Issues</oddHeader>
    <oddFooter>&amp;L&amp;"-,Bold" Confidential&amp;C&amp;D&amp;RPage &amp;P of &amp;N</oddFooter>
  </headerFooter>
  <ignoredErrors>
    <ignoredError sqref="I1" listDataValidatio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A62C5A6-D74C-4A83-9A60-5C825F0A1D35}">
          <x14:formula1>
            <xm:f>'Data Validation'!$D$2:$D$8</xm:f>
          </x14:formula1>
          <xm:sqref>I1:I1048576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39819-FC7F-4517-BA99-4F2F2A50AE89}">
  <dimension ref="A1:J8"/>
  <sheetViews>
    <sheetView view="pageLayout" zoomScaleNormal="100" workbookViewId="0">
      <selection activeCell="F7" sqref="F7"/>
    </sheetView>
  </sheetViews>
  <sheetFormatPr defaultRowHeight="12.75" x14ac:dyDescent="0.25"/>
  <cols>
    <col min="1" max="1" width="4" style="11" customWidth="1"/>
    <col min="2" max="3" width="9.5703125" style="12" customWidth="1"/>
    <col min="4" max="5" width="7.28515625" style="13" customWidth="1"/>
    <col min="6" max="6" width="34.140625" style="14" customWidth="1"/>
    <col min="7" max="7" width="28.5703125" style="14" customWidth="1"/>
    <col min="8" max="8" width="8.7109375" style="12" customWidth="1"/>
    <col min="9" max="9" width="9.28515625" style="12" customWidth="1"/>
    <col min="10" max="10" width="15.42578125" style="14" customWidth="1"/>
    <col min="11" max="16384" width="9.140625" style="15"/>
  </cols>
  <sheetData>
    <row r="1" spans="1:10" ht="25.5" x14ac:dyDescent="0.25">
      <c r="A1" s="53" t="s">
        <v>32</v>
      </c>
      <c r="B1" s="54" t="s">
        <v>60</v>
      </c>
      <c r="C1" s="54" t="s">
        <v>48</v>
      </c>
      <c r="D1" s="55" t="s">
        <v>55</v>
      </c>
      <c r="E1" s="55" t="s">
        <v>56</v>
      </c>
      <c r="F1" s="56" t="s">
        <v>57</v>
      </c>
      <c r="G1" s="56" t="s">
        <v>61</v>
      </c>
      <c r="H1" s="54" t="s">
        <v>59</v>
      </c>
      <c r="I1" s="54" t="s">
        <v>7</v>
      </c>
      <c r="J1" s="56" t="s">
        <v>53</v>
      </c>
    </row>
    <row r="2" spans="1:10" ht="102" x14ac:dyDescent="0.25">
      <c r="A2" s="57">
        <v>1</v>
      </c>
      <c r="B2" s="58" t="s">
        <v>62</v>
      </c>
      <c r="C2" s="59" t="s">
        <v>146</v>
      </c>
      <c r="D2" s="60">
        <v>43412</v>
      </c>
      <c r="E2" s="60">
        <v>43434</v>
      </c>
      <c r="F2" s="149" t="s">
        <v>145</v>
      </c>
      <c r="G2" s="61" t="s">
        <v>488</v>
      </c>
      <c r="H2" s="59"/>
      <c r="I2" s="58" t="s">
        <v>23</v>
      </c>
      <c r="J2" s="62" t="s">
        <v>147</v>
      </c>
    </row>
    <row r="3" spans="1:10" ht="25.5" customHeight="1" x14ac:dyDescent="0.25">
      <c r="A3" s="63">
        <v>4.01</v>
      </c>
      <c r="B3" s="16" t="s">
        <v>471</v>
      </c>
      <c r="E3" s="13">
        <v>43437</v>
      </c>
      <c r="F3" s="14" t="s">
        <v>472</v>
      </c>
      <c r="G3" s="14" t="s">
        <v>487</v>
      </c>
      <c r="I3" s="16" t="s">
        <v>23</v>
      </c>
      <c r="J3" s="64"/>
    </row>
    <row r="4" spans="1:10" x14ac:dyDescent="0.25">
      <c r="A4" s="63"/>
      <c r="B4" s="16"/>
      <c r="I4" s="16"/>
      <c r="J4" s="64"/>
    </row>
    <row r="5" spans="1:10" x14ac:dyDescent="0.25">
      <c r="A5" s="63"/>
      <c r="B5" s="16"/>
      <c r="I5" s="16"/>
      <c r="J5" s="64"/>
    </row>
    <row r="6" spans="1:10" x14ac:dyDescent="0.25">
      <c r="A6" s="63"/>
      <c r="J6" s="64"/>
    </row>
    <row r="7" spans="1:10" x14ac:dyDescent="0.25">
      <c r="A7" s="63"/>
      <c r="J7" s="64"/>
    </row>
    <row r="8" spans="1:10" x14ac:dyDescent="0.25">
      <c r="A8" s="65"/>
      <c r="B8" s="66"/>
      <c r="C8" s="66"/>
      <c r="D8" s="67"/>
      <c r="E8" s="67"/>
      <c r="F8" s="68"/>
      <c r="G8" s="68"/>
      <c r="H8" s="66"/>
      <c r="I8" s="66"/>
      <c r="J8" s="69"/>
    </row>
  </sheetData>
  <conditionalFormatting sqref="C3:I8 C2:E2 G2:I2">
    <cfRule type="expression" dxfId="43" priority="9">
      <formula>INDIRECT("I"&amp;ROW())="Resolved"</formula>
    </cfRule>
  </conditionalFormatting>
  <conditionalFormatting sqref="I1:I1048576">
    <cfRule type="containsText" dxfId="42" priority="1" operator="containsText" text="Blocked">
      <formula>NOT(ISERROR(SEARCH("Blocked",I1)))</formula>
    </cfRule>
    <cfRule type="containsText" dxfId="41" priority="2" operator="containsText" text="Not Yet Due">
      <formula>NOT(ISERROR(SEARCH("Not Yet Due",I1)))</formula>
    </cfRule>
    <cfRule type="containsText" dxfId="40" priority="3" operator="containsText" text="Overdue">
      <formula>NOT(ISERROR(SEARCH("Overdue",I1)))</formula>
    </cfRule>
    <cfRule type="beginsWith" dxfId="39" priority="4" operator="beginsWith" text="Unresolved">
      <formula>LEFT(I1,LEN("Unresolved"))="Unresolved"</formula>
    </cfRule>
    <cfRule type="beginsWith" dxfId="38" priority="5" operator="beginsWith" text="Resolved">
      <formula>LEFT(I1,LEN("Resolved"))="Resolved"</formula>
    </cfRule>
    <cfRule type="containsText" dxfId="37" priority="6" operator="containsText" text="In Progress">
      <formula>NOT(ISERROR(SEARCH("In Progress",I1)))</formula>
    </cfRule>
  </conditionalFormatting>
  <conditionalFormatting sqref="B1:B1048576">
    <cfRule type="endsWith" dxfId="36" priority="7" operator="endsWith" text="Question">
      <formula>RIGHT(B1,LEN("Question"))="Question"</formula>
    </cfRule>
    <cfRule type="beginsWith" dxfId="35" priority="8" operator="beginsWith" text="Decision">
      <formula>LEFT(B1,LEN("Decision"))="Decision"</formula>
    </cfRule>
  </conditionalFormatting>
  <dataValidations count="1">
    <dataValidation type="list" allowBlank="1" showInputMessage="1" showErrorMessage="1" sqref="B2:B1048576" xr:uid="{4F3BB7DF-8E93-4913-A12D-5C96954FEBFB}">
      <formula1>"Decision,Question"</formula1>
    </dataValidation>
  </dataValidations>
  <pageMargins left="0.25" right="0.25" top="0.75" bottom="0.75" header="0.3" footer="0.3"/>
  <pageSetup orientation="landscape" r:id="rId1"/>
  <headerFooter>
    <oddHeader>&amp;L&amp;"+,Bold"&amp;20Transportation Transition: &amp;"+,Regular"&amp;18Questions and Decisions</oddHeader>
    <oddFooter>&amp;L&amp;"-,Bold" Confidential&amp;C&amp;D&amp;RPage &amp;P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272654E-EDF7-4C2B-A91F-BD687B984419}">
          <x14:formula1>
            <xm:f>'Data Validation'!$D$2:$D$8</xm:f>
          </x14:formula1>
          <xm:sqref>I1:I1048576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24462-93F7-491F-899C-796D4E3DA8A7}">
  <dimension ref="A1:Q11"/>
  <sheetViews>
    <sheetView zoomScale="120" zoomScaleNormal="120" workbookViewId="0">
      <pane xSplit="9" topLeftCell="M1" activePane="topRight" state="frozen"/>
      <selection pane="topRight"/>
    </sheetView>
  </sheetViews>
  <sheetFormatPr defaultColWidth="11.42578125" defaultRowHeight="11.25" x14ac:dyDescent="0.25"/>
  <cols>
    <col min="1" max="1" width="5" style="82" customWidth="1"/>
    <col min="2" max="2" width="17.42578125" style="81" customWidth="1"/>
    <col min="3" max="3" width="35.5703125" style="81" customWidth="1"/>
    <col min="4" max="4" width="18.140625" style="81" customWidth="1"/>
    <col min="5" max="5" width="13.7109375" style="81" customWidth="1"/>
    <col min="6" max="9" width="9.42578125" style="81" customWidth="1"/>
    <col min="10" max="17" width="11.28515625" style="82" customWidth="1"/>
    <col min="18" max="16384" width="11.42578125" style="81"/>
  </cols>
  <sheetData>
    <row r="1" spans="1:17" s="80" customFormat="1" ht="22.5" x14ac:dyDescent="0.25">
      <c r="A1" s="83" t="s">
        <v>78</v>
      </c>
      <c r="B1" s="84" t="s">
        <v>79</v>
      </c>
      <c r="C1" s="84" t="s">
        <v>80</v>
      </c>
      <c r="D1" s="84" t="s">
        <v>81</v>
      </c>
      <c r="E1" s="84" t="s">
        <v>82</v>
      </c>
      <c r="F1" s="84" t="s">
        <v>83</v>
      </c>
      <c r="G1" s="84" t="s">
        <v>84</v>
      </c>
      <c r="H1" s="84" t="s">
        <v>85</v>
      </c>
      <c r="I1" s="84" t="s">
        <v>86</v>
      </c>
      <c r="J1" s="85">
        <v>43359</v>
      </c>
      <c r="K1" s="85">
        <v>43366</v>
      </c>
      <c r="L1" s="85">
        <v>43373</v>
      </c>
      <c r="M1" s="85">
        <v>43380</v>
      </c>
      <c r="N1" s="85" t="s">
        <v>92</v>
      </c>
      <c r="O1" s="85" t="s">
        <v>93</v>
      </c>
      <c r="P1" s="85" t="s">
        <v>94</v>
      </c>
      <c r="Q1" s="85" t="s">
        <v>95</v>
      </c>
    </row>
    <row r="2" spans="1:17" ht="33.75" x14ac:dyDescent="0.25">
      <c r="A2" s="86">
        <v>1</v>
      </c>
      <c r="B2" s="87" t="s">
        <v>87</v>
      </c>
      <c r="C2" s="87" t="s">
        <v>88</v>
      </c>
      <c r="D2" s="87" t="s">
        <v>89</v>
      </c>
      <c r="E2" s="87" t="s">
        <v>90</v>
      </c>
      <c r="F2" s="87"/>
      <c r="G2" s="87"/>
      <c r="H2" s="87"/>
      <c r="I2" s="87" t="s">
        <v>91</v>
      </c>
      <c r="J2" s="86"/>
      <c r="K2" s="86"/>
      <c r="L2" s="86"/>
      <c r="M2" s="86"/>
      <c r="N2" s="86"/>
      <c r="O2" s="86"/>
      <c r="P2" s="86"/>
      <c r="Q2" s="86"/>
    </row>
    <row r="3" spans="1:17" x14ac:dyDescent="0.25">
      <c r="A3" s="86"/>
      <c r="B3" s="87"/>
      <c r="C3" s="87"/>
      <c r="D3" s="87"/>
      <c r="E3" s="87"/>
      <c r="F3" s="87"/>
      <c r="G3" s="87"/>
      <c r="H3" s="87"/>
      <c r="I3" s="87"/>
      <c r="J3" s="86"/>
      <c r="K3" s="86"/>
      <c r="L3" s="86"/>
      <c r="M3" s="86"/>
      <c r="N3" s="86"/>
      <c r="O3" s="86"/>
      <c r="P3" s="86"/>
      <c r="Q3" s="86"/>
    </row>
    <row r="4" spans="1:17" x14ac:dyDescent="0.25">
      <c r="A4" s="86"/>
      <c r="B4" s="87"/>
      <c r="C4" s="87"/>
      <c r="D4" s="87"/>
      <c r="E4" s="87"/>
      <c r="F4" s="87"/>
      <c r="G4" s="87"/>
      <c r="H4" s="87"/>
      <c r="I4" s="87"/>
      <c r="J4" s="86"/>
      <c r="K4" s="86"/>
      <c r="L4" s="86"/>
      <c r="M4" s="86"/>
      <c r="N4" s="86"/>
      <c r="O4" s="86"/>
      <c r="P4" s="86"/>
      <c r="Q4" s="86"/>
    </row>
    <row r="5" spans="1:17" x14ac:dyDescent="0.25">
      <c r="A5" s="86"/>
      <c r="B5" s="87"/>
      <c r="C5" s="87"/>
      <c r="D5" s="87"/>
      <c r="E5" s="87"/>
      <c r="F5" s="87"/>
      <c r="G5" s="87"/>
      <c r="H5" s="87"/>
      <c r="I5" s="87"/>
      <c r="J5" s="86"/>
      <c r="K5" s="86"/>
      <c r="L5" s="86"/>
      <c r="M5" s="86"/>
      <c r="N5" s="86"/>
      <c r="O5" s="86"/>
      <c r="P5" s="86"/>
      <c r="Q5" s="86"/>
    </row>
    <row r="6" spans="1:17" x14ac:dyDescent="0.25">
      <c r="A6" s="86"/>
      <c r="B6" s="87"/>
      <c r="C6" s="87"/>
      <c r="D6" s="87"/>
      <c r="E6" s="87"/>
      <c r="F6" s="87"/>
      <c r="G6" s="87"/>
      <c r="H6" s="87"/>
      <c r="I6" s="87"/>
      <c r="J6" s="86"/>
      <c r="K6" s="86"/>
      <c r="L6" s="86"/>
      <c r="M6" s="86"/>
      <c r="N6" s="86"/>
      <c r="O6" s="86"/>
      <c r="P6" s="86"/>
      <c r="Q6" s="86"/>
    </row>
    <row r="7" spans="1:17" x14ac:dyDescent="0.25">
      <c r="A7" s="86"/>
      <c r="B7" s="87"/>
      <c r="C7" s="87"/>
      <c r="D7" s="87"/>
      <c r="E7" s="87"/>
      <c r="F7" s="87"/>
      <c r="G7" s="87"/>
      <c r="H7" s="87"/>
      <c r="I7" s="87"/>
      <c r="J7" s="86"/>
      <c r="K7" s="86"/>
      <c r="L7" s="86"/>
      <c r="M7" s="86"/>
      <c r="N7" s="86"/>
      <c r="O7" s="86"/>
      <c r="P7" s="86"/>
      <c r="Q7" s="86"/>
    </row>
    <row r="8" spans="1:17" x14ac:dyDescent="0.25">
      <c r="A8" s="86"/>
      <c r="B8" s="87"/>
      <c r="C8" s="87"/>
      <c r="D8" s="87"/>
      <c r="E8" s="87"/>
      <c r="F8" s="87"/>
      <c r="G8" s="87"/>
      <c r="H8" s="87"/>
      <c r="I8" s="87"/>
      <c r="J8" s="86"/>
      <c r="K8" s="86"/>
      <c r="L8" s="86"/>
      <c r="M8" s="86"/>
      <c r="N8" s="86"/>
      <c r="O8" s="86"/>
      <c r="P8" s="86"/>
      <c r="Q8" s="86"/>
    </row>
    <row r="9" spans="1:17" x14ac:dyDescent="0.25">
      <c r="A9" s="86"/>
      <c r="B9" s="87"/>
      <c r="C9" s="87"/>
      <c r="D9" s="87"/>
      <c r="E9" s="87"/>
      <c r="F9" s="87"/>
      <c r="G9" s="87"/>
      <c r="H9" s="87"/>
      <c r="I9" s="87"/>
      <c r="J9" s="86"/>
      <c r="K9" s="86"/>
      <c r="L9" s="86"/>
      <c r="M9" s="86"/>
      <c r="N9" s="86"/>
      <c r="O9" s="86"/>
      <c r="P9" s="86"/>
      <c r="Q9" s="86"/>
    </row>
    <row r="10" spans="1:17" x14ac:dyDescent="0.25">
      <c r="A10" s="86"/>
      <c r="B10" s="87"/>
      <c r="C10" s="87"/>
      <c r="D10" s="87"/>
      <c r="E10" s="87"/>
      <c r="F10" s="87"/>
      <c r="G10" s="87"/>
      <c r="H10" s="87"/>
      <c r="I10" s="87"/>
      <c r="J10" s="86"/>
      <c r="K10" s="86"/>
      <c r="L10" s="86"/>
      <c r="M10" s="86"/>
      <c r="N10" s="86"/>
      <c r="O10" s="86"/>
      <c r="P10" s="86"/>
      <c r="Q10" s="86"/>
    </row>
    <row r="11" spans="1:17" x14ac:dyDescent="0.25">
      <c r="A11" s="86"/>
      <c r="B11" s="87"/>
      <c r="C11" s="87"/>
      <c r="D11" s="87"/>
      <c r="E11" s="87"/>
      <c r="F11" s="87"/>
      <c r="G11" s="87"/>
      <c r="H11" s="87"/>
      <c r="I11" s="87"/>
      <c r="J11" s="86"/>
      <c r="K11" s="86"/>
      <c r="L11" s="86"/>
      <c r="M11" s="86"/>
      <c r="N11" s="86"/>
      <c r="O11" s="86"/>
      <c r="P11" s="86"/>
      <c r="Q11" s="86"/>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C79A745-89E1-40A2-92E9-C1922659871E}">
          <x14:formula1>
            <xm:f>'https://rigov.sharepoint.com/sites/EOHHS – Pulse/Shared Documents/3.0 Templates &amp; Resources/[EOHHS Project Tracking Template_mk_cg_bls_09152018.xlsx]Data Validation'!#REF!</xm:f>
          </x14:formula1>
          <xm:sqref>G2:G11</xm:sqref>
        </x14:dataValidation>
        <x14:dataValidation type="list" allowBlank="1" showInputMessage="1" showErrorMessage="1" xr:uid="{AE34E072-1923-4F37-8B57-7A74976518D5}">
          <x14:formula1>
            <xm:f>'Data Validation'!$E$2:$E$5</xm:f>
          </x14:formula1>
          <xm:sqref>I2:I11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ECD69-5783-47A4-83A7-B8B436E74733}">
  <dimension ref="A1:J23"/>
  <sheetViews>
    <sheetView topLeftCell="C1" zoomScale="130" zoomScaleNormal="130" workbookViewId="0">
      <selection activeCell="C10" sqref="C10"/>
    </sheetView>
  </sheetViews>
  <sheetFormatPr defaultRowHeight="11.25" x14ac:dyDescent="0.2"/>
  <cols>
    <col min="1" max="1" width="9.28515625" style="25" customWidth="1"/>
    <col min="2" max="2" width="15.5703125" style="25" customWidth="1"/>
    <col min="3" max="4" width="13.85546875" style="25" customWidth="1"/>
    <col min="5" max="7" width="15.5703125" style="25" customWidth="1"/>
    <col min="8" max="10" width="14.7109375" style="25" customWidth="1"/>
    <col min="11" max="16384" width="9.140625" style="25"/>
  </cols>
  <sheetData>
    <row r="1" spans="1:10" s="24" customFormat="1" ht="11.25" customHeight="1" x14ac:dyDescent="0.2">
      <c r="A1" s="24" t="s">
        <v>7</v>
      </c>
      <c r="B1" s="24" t="s">
        <v>40</v>
      </c>
      <c r="C1" s="24" t="s">
        <v>63</v>
      </c>
      <c r="D1" s="24" t="s">
        <v>64</v>
      </c>
      <c r="E1" s="24" t="s">
        <v>86</v>
      </c>
      <c r="F1" s="24" t="s">
        <v>71</v>
      </c>
      <c r="G1" s="24" t="s">
        <v>72</v>
      </c>
      <c r="H1" s="366" t="s">
        <v>65</v>
      </c>
      <c r="I1" s="366"/>
      <c r="J1" s="366"/>
    </row>
    <row r="2" spans="1:10" x14ac:dyDescent="0.2">
      <c r="A2" s="25" t="s">
        <v>5</v>
      </c>
      <c r="B2" s="25" t="s">
        <v>66</v>
      </c>
      <c r="C2" s="25" t="s">
        <v>29</v>
      </c>
      <c r="D2" s="25" t="s">
        <v>29</v>
      </c>
      <c r="E2" s="25" t="s">
        <v>96</v>
      </c>
      <c r="F2" s="25" t="s">
        <v>108</v>
      </c>
      <c r="G2" s="25" t="s">
        <v>73</v>
      </c>
      <c r="H2" s="25" t="s">
        <v>17</v>
      </c>
      <c r="I2" s="76">
        <v>43313</v>
      </c>
    </row>
    <row r="3" spans="1:10" x14ac:dyDescent="0.2">
      <c r="A3" s="25" t="s">
        <v>11</v>
      </c>
      <c r="B3" s="25" t="s">
        <v>1</v>
      </c>
      <c r="C3" s="25" t="s">
        <v>25</v>
      </c>
      <c r="D3" s="25" t="s">
        <v>26</v>
      </c>
      <c r="E3" s="25" t="s">
        <v>91</v>
      </c>
      <c r="F3" s="25" t="s">
        <v>109</v>
      </c>
      <c r="G3" s="25" t="s">
        <v>74</v>
      </c>
      <c r="H3" s="25" t="s">
        <v>2</v>
      </c>
      <c r="I3" s="76">
        <f ca="1">TODAY()</f>
        <v>43441</v>
      </c>
    </row>
    <row r="4" spans="1:10" x14ac:dyDescent="0.2">
      <c r="A4" s="25" t="s">
        <v>13</v>
      </c>
      <c r="B4" s="25" t="s">
        <v>67</v>
      </c>
      <c r="C4" s="25" t="s">
        <v>26</v>
      </c>
      <c r="D4" s="25" t="s">
        <v>27</v>
      </c>
      <c r="E4" s="25" t="s">
        <v>97</v>
      </c>
      <c r="F4" s="25" t="s">
        <v>110</v>
      </c>
      <c r="G4" s="25" t="s">
        <v>75</v>
      </c>
      <c r="H4" s="25" t="s">
        <v>104</v>
      </c>
      <c r="I4" s="76">
        <v>43465</v>
      </c>
    </row>
    <row r="5" spans="1:10" x14ac:dyDescent="0.2">
      <c r="A5" s="25" t="s">
        <v>15</v>
      </c>
      <c r="B5" s="25" t="s">
        <v>116</v>
      </c>
      <c r="C5" s="25" t="s">
        <v>30</v>
      </c>
      <c r="D5" s="25" t="s">
        <v>31</v>
      </c>
      <c r="E5" s="25" t="s">
        <v>98</v>
      </c>
      <c r="F5" s="25" t="s">
        <v>111</v>
      </c>
      <c r="I5" s="25" t="s">
        <v>68</v>
      </c>
      <c r="J5" s="25" t="s">
        <v>69</v>
      </c>
    </row>
    <row r="6" spans="1:10" x14ac:dyDescent="0.2">
      <c r="C6" s="25" t="s">
        <v>27</v>
      </c>
      <c r="D6" s="25" t="s">
        <v>23</v>
      </c>
      <c r="F6" s="25" t="s">
        <v>112</v>
      </c>
      <c r="H6" s="25" t="s">
        <v>25</v>
      </c>
      <c r="I6" s="26">
        <f ca="1">COUNTIFS('Action Items'!J:J,"&lt;="&amp;TODAY())</f>
        <v>97</v>
      </c>
      <c r="J6" s="26">
        <f ca="1">COUNTIFS('Action Items'!L:L,C12,'Action Items'!K:K,"&lt;="&amp;TODAY())</f>
        <v>89</v>
      </c>
    </row>
    <row r="7" spans="1:10" x14ac:dyDescent="0.2">
      <c r="C7" s="25" t="s">
        <v>31</v>
      </c>
      <c r="D7" s="25" t="s">
        <v>28</v>
      </c>
      <c r="F7" s="25" t="s">
        <v>113</v>
      </c>
      <c r="H7" s="25" t="s">
        <v>30</v>
      </c>
      <c r="I7" s="27">
        <f ca="1">I12-I6</f>
        <v>39</v>
      </c>
      <c r="J7" s="27">
        <f ca="1">I12-J6</f>
        <v>47</v>
      </c>
    </row>
    <row r="8" spans="1:10" x14ac:dyDescent="0.2">
      <c r="C8" s="25" t="s">
        <v>28</v>
      </c>
      <c r="D8" s="25" t="s">
        <v>22</v>
      </c>
      <c r="F8" s="25" t="s">
        <v>114</v>
      </c>
      <c r="I8" s="71">
        <f ca="1">I6/I12</f>
        <v>0.71323529411764708</v>
      </c>
      <c r="J8" s="71">
        <f ca="1">J6/I12</f>
        <v>0.65441176470588236</v>
      </c>
    </row>
    <row r="9" spans="1:10" x14ac:dyDescent="0.2">
      <c r="C9" s="25" t="s">
        <v>257</v>
      </c>
      <c r="D9" s="25" t="s">
        <v>257</v>
      </c>
      <c r="F9" s="25" t="s">
        <v>15</v>
      </c>
      <c r="I9" s="71"/>
      <c r="J9" s="71"/>
    </row>
    <row r="10" spans="1:10" x14ac:dyDescent="0.2">
      <c r="C10" s="134" t="s">
        <v>452</v>
      </c>
      <c r="F10" s="25" t="s">
        <v>115</v>
      </c>
    </row>
    <row r="11" spans="1:10" x14ac:dyDescent="0.2">
      <c r="C11" s="29" t="s">
        <v>24</v>
      </c>
      <c r="D11" s="29" t="s">
        <v>24</v>
      </c>
    </row>
    <row r="12" spans="1:10" x14ac:dyDescent="0.2">
      <c r="C12" s="30" t="s">
        <v>25</v>
      </c>
      <c r="D12" s="30" t="s">
        <v>23</v>
      </c>
      <c r="H12" s="25" t="s">
        <v>70</v>
      </c>
      <c r="I12" s="28">
        <f>SUM('Project Status Update'!G19:BK19)</f>
        <v>136</v>
      </c>
    </row>
    <row r="13" spans="1:10" x14ac:dyDescent="0.2">
      <c r="C13" s="31" t="s">
        <v>26</v>
      </c>
      <c r="D13" s="31" t="s">
        <v>26</v>
      </c>
    </row>
    <row r="14" spans="1:10" x14ac:dyDescent="0.2">
      <c r="C14" s="32" t="s">
        <v>27</v>
      </c>
      <c r="D14" s="32" t="s">
        <v>27</v>
      </c>
    </row>
    <row r="15" spans="1:10" x14ac:dyDescent="0.2">
      <c r="C15" s="33" t="s">
        <v>28</v>
      </c>
      <c r="D15" s="33" t="s">
        <v>28</v>
      </c>
    </row>
    <row r="16" spans="1:10" x14ac:dyDescent="0.2">
      <c r="C16" s="34" t="s">
        <v>29</v>
      </c>
      <c r="D16" s="34" t="s">
        <v>29</v>
      </c>
    </row>
    <row r="17" spans="3:4" x14ac:dyDescent="0.2">
      <c r="C17" s="35" t="s">
        <v>30</v>
      </c>
      <c r="D17" s="35" t="s">
        <v>22</v>
      </c>
    </row>
    <row r="18" spans="3:4" x14ac:dyDescent="0.2">
      <c r="C18" s="36" t="s">
        <v>31</v>
      </c>
      <c r="D18" s="36" t="s">
        <v>31</v>
      </c>
    </row>
    <row r="20" spans="3:4" x14ac:dyDescent="0.2">
      <c r="D20" s="37" t="s">
        <v>12</v>
      </c>
    </row>
    <row r="21" spans="3:4" x14ac:dyDescent="0.2">
      <c r="D21" s="38" t="s">
        <v>14</v>
      </c>
    </row>
    <row r="22" spans="3:4" x14ac:dyDescent="0.2">
      <c r="D22" s="39" t="s">
        <v>20</v>
      </c>
    </row>
    <row r="23" spans="3:4" x14ac:dyDescent="0.2">
      <c r="D23" s="40" t="s">
        <v>21</v>
      </c>
    </row>
  </sheetData>
  <mergeCells count="1">
    <mergeCell ref="H1:J1"/>
  </mergeCells>
  <pageMargins left="0.25" right="0.25" top="0.75" bottom="0.75" header="0.3" footer="0.3"/>
  <pageSetup orientation="landscape"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01EAD0F828A7E4FA9DFF7391F600457" ma:contentTypeVersion="0" ma:contentTypeDescription="Create a new document." ma:contentTypeScope="" ma:versionID="7263d1e470f1270c9a9562fb9e2a8fbc">
  <xsd:schema xmlns:xsd="http://www.w3.org/2001/XMLSchema" xmlns:xs="http://www.w3.org/2001/XMLSchema" xmlns:p="http://schemas.microsoft.com/office/2006/metadata/properties" targetNamespace="http://schemas.microsoft.com/office/2006/metadata/properties" ma:root="true" ma:fieldsID="553f2d8843fd2aa64b81f9e8c63a661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42E349-9D4C-471C-8609-2CC8290C5E9E}"/>
</file>

<file path=customXml/itemProps2.xml><?xml version="1.0" encoding="utf-8"?>
<ds:datastoreItem xmlns:ds="http://schemas.openxmlformats.org/officeDocument/2006/customXml" ds:itemID="{246F94B3-41F1-4204-BCFD-C3F8546DA4FA}"/>
</file>

<file path=customXml/itemProps3.xml><?xml version="1.0" encoding="utf-8"?>
<ds:datastoreItem xmlns:ds="http://schemas.openxmlformats.org/officeDocument/2006/customXml" ds:itemID="{CE2FE6AC-583B-4E08-A8BB-6EF582AF42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Project Status Update</vt:lpstr>
      <vt:lpstr>Additional PM Notes</vt:lpstr>
      <vt:lpstr>Action Items</vt:lpstr>
      <vt:lpstr>Risks &amp; Issues</vt:lpstr>
      <vt:lpstr>Questions &amp; Decisions</vt:lpstr>
      <vt:lpstr>Project Metrics</vt:lpstr>
      <vt:lpstr>Data Validation</vt:lpstr>
      <vt:lpstr>'Action Items'!Print_Area</vt:lpstr>
      <vt:lpstr>'Action Items'!Print_Titles</vt:lpstr>
      <vt:lpstr>'Project Status Update'!Print_Titles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Kiehnle, Matthew (OHHS)</dc:creator>
  <cp:keywords/>
  <dc:description/>
  <cp:lastModifiedBy>Narishkin, Maria (OHHS)</cp:lastModifiedBy>
  <cp:revision/>
  <cp:lastPrinted>2018-12-07T15:30:02Z</cp:lastPrinted>
  <dcterms:created xsi:type="dcterms:W3CDTF">2018-08-16T14:28:47Z</dcterms:created>
  <dcterms:modified xsi:type="dcterms:W3CDTF">2018-12-07T20:43:15Z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0x010100801EAD0F828A7E4FA9DFF7391F600457</vt:lpwstr>
  </property>
</Properties>
</file>